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4880" windowHeight="11325" tabRatio="736"/>
  </bookViews>
  <sheets>
    <sheet name="Summary" sheetId="14" r:id="rId1"/>
  </sheets>
  <definedNames>
    <definedName name="_xlnm.Print_Area" localSheetId="0">Summary!$A$1:$AE$77</definedName>
  </definedNames>
  <calcPr calcId="125725"/>
</workbook>
</file>

<file path=xl/calcChain.xml><?xml version="1.0" encoding="utf-8"?>
<calcChain xmlns="http://schemas.openxmlformats.org/spreadsheetml/2006/main">
  <c r="G19" i="14"/>
  <c r="O58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0"/>
  <c r="AE40" s="1"/>
  <c r="AD41"/>
  <c r="AE41" s="1"/>
  <c r="AD42"/>
  <c r="AE42" s="1"/>
  <c r="AD43"/>
  <c r="AE43" s="1"/>
  <c r="AD44"/>
  <c r="AE44" s="1"/>
  <c r="AD45"/>
  <c r="AE45" s="1"/>
  <c r="AD46"/>
  <c r="AE46" s="1"/>
  <c r="AD47"/>
  <c r="AE47" s="1"/>
  <c r="AD48"/>
  <c r="AE48" s="1"/>
  <c r="AD49"/>
  <c r="AE49" s="1"/>
  <c r="AD50"/>
  <c r="AE50" s="1"/>
  <c r="AD51"/>
  <c r="AE51" s="1"/>
  <c r="AD52"/>
  <c r="AE52" s="1"/>
  <c r="AD53"/>
  <c r="AE53" s="1"/>
  <c r="AD54"/>
  <c r="AE54" s="1"/>
  <c r="AD55"/>
  <c r="AE55" s="1"/>
  <c r="AD56"/>
  <c r="AE56" s="1"/>
  <c r="AD57"/>
  <c r="AE57" s="1"/>
  <c r="AD58"/>
  <c r="AE58" s="1"/>
  <c r="AD59"/>
  <c r="AE59" s="1"/>
  <c r="AD60"/>
  <c r="AE60" s="1"/>
  <c r="AD61"/>
  <c r="AE61" s="1"/>
  <c r="AD62"/>
  <c r="AE62" s="1"/>
  <c r="AD63"/>
  <c r="AE63" s="1"/>
  <c r="AD64"/>
  <c r="AE64" s="1"/>
  <c r="AD65"/>
  <c r="AE65" s="1"/>
  <c r="AD66"/>
  <c r="AE66" s="1"/>
  <c r="AD67"/>
  <c r="AE67" s="1"/>
  <c r="AD68"/>
  <c r="AE68" s="1"/>
  <c r="AD69"/>
  <c r="AE69" s="1"/>
  <c r="AD70"/>
  <c r="AE70" s="1"/>
  <c r="AD71"/>
  <c r="AE71" s="1"/>
  <c r="AD72"/>
  <c r="AE72" s="1"/>
  <c r="AD73"/>
  <c r="AE73" s="1"/>
  <c r="AD74"/>
  <c r="AE74" s="1"/>
  <c r="AD75"/>
  <c r="AE75" s="1"/>
  <c r="AD12"/>
  <c r="AE12" s="1"/>
  <c r="AA13"/>
  <c r="AB13"/>
  <c r="AC13"/>
  <c r="AA14"/>
  <c r="AB14"/>
  <c r="AC14"/>
  <c r="AA15"/>
  <c r="AB15"/>
  <c r="AC15"/>
  <c r="AA16"/>
  <c r="AB16"/>
  <c r="AC16"/>
  <c r="AA17"/>
  <c r="AB17"/>
  <c r="AC17"/>
  <c r="AA18"/>
  <c r="AB18"/>
  <c r="AC18"/>
  <c r="AA19"/>
  <c r="AB19"/>
  <c r="AC19"/>
  <c r="AA20"/>
  <c r="AB20"/>
  <c r="AC20"/>
  <c r="AA21"/>
  <c r="AB21"/>
  <c r="AC21"/>
  <c r="AA22"/>
  <c r="AB22"/>
  <c r="AC22"/>
  <c r="AA23"/>
  <c r="AB23"/>
  <c r="AC23"/>
  <c r="AA24"/>
  <c r="AB24"/>
  <c r="AC24"/>
  <c r="AA25"/>
  <c r="AB25"/>
  <c r="AC25"/>
  <c r="AA26"/>
  <c r="AB26"/>
  <c r="AC26"/>
  <c r="AA27"/>
  <c r="AB27"/>
  <c r="AC27"/>
  <c r="AA28"/>
  <c r="AB28"/>
  <c r="AC28"/>
  <c r="AA29"/>
  <c r="AB29"/>
  <c r="AC29"/>
  <c r="AA30"/>
  <c r="AB30"/>
  <c r="AC30"/>
  <c r="AA31"/>
  <c r="AB31"/>
  <c r="AC31"/>
  <c r="AA32"/>
  <c r="AB32"/>
  <c r="AC32"/>
  <c r="AA33"/>
  <c r="AB33"/>
  <c r="AC33"/>
  <c r="AA34"/>
  <c r="AB34"/>
  <c r="AC34"/>
  <c r="AA35"/>
  <c r="AB35"/>
  <c r="AC35"/>
  <c r="AA36"/>
  <c r="AB36"/>
  <c r="AC36"/>
  <c r="AA37"/>
  <c r="AB37"/>
  <c r="AC37"/>
  <c r="AA38"/>
  <c r="AB38"/>
  <c r="AC38"/>
  <c r="AA39"/>
  <c r="AB39"/>
  <c r="AC39"/>
  <c r="AA40"/>
  <c r="AB40"/>
  <c r="AC40"/>
  <c r="AA41"/>
  <c r="AB41"/>
  <c r="AC41"/>
  <c r="AA42"/>
  <c r="AB42"/>
  <c r="AC42"/>
  <c r="AA43"/>
  <c r="AB43"/>
  <c r="AC43"/>
  <c r="AA44"/>
  <c r="AB44"/>
  <c r="AC44"/>
  <c r="AA45"/>
  <c r="AB45"/>
  <c r="AC45"/>
  <c r="AA46"/>
  <c r="AB46"/>
  <c r="AC46"/>
  <c r="AA47"/>
  <c r="AB47"/>
  <c r="AC47"/>
  <c r="AA48"/>
  <c r="AB48"/>
  <c r="AC48"/>
  <c r="AA49"/>
  <c r="AB49"/>
  <c r="AC49"/>
  <c r="AA50"/>
  <c r="AB50"/>
  <c r="AC50"/>
  <c r="AA51"/>
  <c r="AB51"/>
  <c r="AC51"/>
  <c r="AA52"/>
  <c r="AB52"/>
  <c r="AC52"/>
  <c r="AA53"/>
  <c r="AB53"/>
  <c r="AC53"/>
  <c r="AA54"/>
  <c r="AB54"/>
  <c r="AC54"/>
  <c r="AA55"/>
  <c r="AB55"/>
  <c r="AC55"/>
  <c r="AA56"/>
  <c r="AB56"/>
  <c r="AC56"/>
  <c r="AA57"/>
  <c r="AB57"/>
  <c r="AC57"/>
  <c r="AA58"/>
  <c r="AB58"/>
  <c r="AC58"/>
  <c r="AA59"/>
  <c r="AB59"/>
  <c r="AC59"/>
  <c r="AA60"/>
  <c r="AB60"/>
  <c r="AC60"/>
  <c r="AA61"/>
  <c r="AB61"/>
  <c r="AC61"/>
  <c r="AA62"/>
  <c r="AB62"/>
  <c r="AC62"/>
  <c r="AA63"/>
  <c r="AB63"/>
  <c r="AC63"/>
  <c r="AA64"/>
  <c r="AB64"/>
  <c r="AC64"/>
  <c r="AA65"/>
  <c r="AB65"/>
  <c r="AC65"/>
  <c r="AA66"/>
  <c r="AB66"/>
  <c r="AC66"/>
  <c r="AA67"/>
  <c r="AB67"/>
  <c r="AC67"/>
  <c r="AA68"/>
  <c r="AB68"/>
  <c r="AC68"/>
  <c r="AA69"/>
  <c r="AB69"/>
  <c r="AC69"/>
  <c r="AA70"/>
  <c r="AB70"/>
  <c r="AC70"/>
  <c r="AA71"/>
  <c r="AB71"/>
  <c r="AC71"/>
  <c r="AA72"/>
  <c r="AB72"/>
  <c r="AC72"/>
  <c r="AA73"/>
  <c r="AB73"/>
  <c r="AC73"/>
  <c r="AA74"/>
  <c r="AB74"/>
  <c r="AC74"/>
  <c r="AA75"/>
  <c r="AB75"/>
  <c r="AC75"/>
  <c r="AC12"/>
  <c r="AB12"/>
  <c r="AA12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O75"/>
  <c r="O74"/>
  <c r="O73"/>
  <c r="O72"/>
  <c r="O71"/>
  <c r="O70"/>
  <c r="O69"/>
  <c r="O68"/>
  <c r="O67"/>
  <c r="O66"/>
  <c r="O65"/>
  <c r="O64"/>
  <c r="O63"/>
  <c r="O62"/>
  <c r="O61"/>
  <c r="O60"/>
  <c r="O59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I19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8"/>
  <c r="I17"/>
  <c r="I16"/>
  <c r="I15"/>
  <c r="I14"/>
  <c r="I13"/>
  <c r="I12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12"/>
  <c r="Y76" l="1"/>
  <c r="W76"/>
  <c r="U76"/>
  <c r="S76"/>
  <c r="Q76"/>
  <c r="O76"/>
  <c r="M76"/>
  <c r="K76"/>
  <c r="G76"/>
  <c r="I76"/>
</calcChain>
</file>

<file path=xl/comments1.xml><?xml version="1.0" encoding="utf-8"?>
<comments xmlns="http://schemas.openxmlformats.org/spreadsheetml/2006/main">
  <authors>
    <author>nathaniel.hursh</author>
    <author>Brett Howey</author>
    <author xml:space="preserve"> </author>
  </authors>
  <commentList>
    <comment ref="G19" authorId="0">
      <text>
        <r>
          <rPr>
            <b/>
            <sz val="8"/>
            <color indexed="81"/>
            <rFont val="Tahoma"/>
            <family val="2"/>
          </rPr>
          <t>nathaniel.hursh:</t>
        </r>
        <r>
          <rPr>
            <sz val="8"/>
            <color indexed="81"/>
            <rFont val="Tahoma"/>
            <family val="2"/>
          </rPr>
          <t xml:space="preserve">
533990</t>
        </r>
      </text>
    </comment>
    <comment ref="F28" authorId="1">
      <text>
        <r>
          <rPr>
            <sz val="8"/>
            <color indexed="81"/>
            <rFont val="Tahoma"/>
            <family val="2"/>
          </rPr>
          <t xml:space="preserve">$9 per ton
assume 90 pcf
assume $6 to place
conversion 1.21 tons/CY
</t>
        </r>
      </text>
    </comment>
    <comment ref="F29" authorId="1">
      <text>
        <r>
          <rPr>
            <sz val="8"/>
            <color indexed="81"/>
            <rFont val="Tahoma"/>
            <family val="2"/>
          </rPr>
          <t xml:space="preserve">$9 per ton
assume 115 pcf
assume $6 to place
conversion 1.55 tons/CY
</t>
        </r>
      </text>
    </comment>
    <comment ref="R54" authorId="0">
      <text>
        <r>
          <rPr>
            <b/>
            <sz val="8"/>
            <color indexed="81"/>
            <rFont val="Tahoma"/>
            <family val="2"/>
          </rPr>
          <t>nathaniel.hursh:</t>
        </r>
        <r>
          <rPr>
            <sz val="8"/>
            <color indexed="81"/>
            <rFont val="Tahoma"/>
            <family val="2"/>
          </rPr>
          <t xml:space="preserve">
280.00</t>
        </r>
      </text>
    </comment>
    <comment ref="S54" authorId="0">
      <text>
        <r>
          <rPr>
            <b/>
            <sz val="8"/>
            <color indexed="81"/>
            <rFont val="Tahoma"/>
            <family val="2"/>
          </rPr>
          <t>nathaniel.hursh:</t>
        </r>
        <r>
          <rPr>
            <sz val="8"/>
            <color indexed="81"/>
            <rFont val="Tahoma"/>
            <family val="2"/>
          </rPr>
          <t xml:space="preserve">
280.00</t>
        </r>
      </text>
    </comment>
    <comment ref="O58" authorId="0">
      <text>
        <r>
          <rPr>
            <b/>
            <sz val="8"/>
            <color indexed="81"/>
            <rFont val="Tahoma"/>
            <family val="2"/>
          </rPr>
          <t>nathaniel.hursh:</t>
        </r>
        <r>
          <rPr>
            <sz val="8"/>
            <color indexed="81"/>
            <rFont val="Tahoma"/>
            <family val="2"/>
          </rPr>
          <t xml:space="preserve">
435.00</t>
        </r>
      </text>
    </comment>
    <comment ref="F62" authorId="2">
      <text>
        <r>
          <rPr>
            <b/>
            <sz val="8"/>
            <color indexed="81"/>
            <rFont val="Tahoma"/>
            <family val="2"/>
          </rPr>
          <t>Plating is for removing and replacing the top 1' of the borrow/sediment basin area.  Surface area is 708235 sf =   78,692 SY
Move dirt twice = 2.25 cu yd each way, use 4.50 cu yd, convert to SY at 0.5' deep.
Use $0.75 SY</t>
        </r>
      </text>
    </comment>
    <comment ref="G76" authorId="0">
      <text>
        <r>
          <rPr>
            <b/>
            <sz val="8"/>
            <color indexed="81"/>
            <rFont val="Tahoma"/>
            <family val="2"/>
          </rPr>
          <t>nathaniel.hursh:</t>
        </r>
        <r>
          <rPr>
            <sz val="8"/>
            <color indexed="81"/>
            <rFont val="Tahoma"/>
            <family val="2"/>
          </rPr>
          <t xml:space="preserve">
8673067</t>
        </r>
      </text>
    </comment>
    <comment ref="O76" authorId="0">
      <text>
        <r>
          <rPr>
            <b/>
            <sz val="8"/>
            <color indexed="81"/>
            <rFont val="Tahoma"/>
            <family val="2"/>
          </rPr>
          <t>nathaniel.hursh:</t>
        </r>
        <r>
          <rPr>
            <sz val="8"/>
            <color indexed="81"/>
            <rFont val="Tahoma"/>
            <family val="2"/>
          </rPr>
          <t xml:space="preserve">
8397797.11</t>
        </r>
      </text>
    </comment>
  </commentList>
</comments>
</file>

<file path=xl/sharedStrings.xml><?xml version="1.0" encoding="utf-8"?>
<sst xmlns="http://schemas.openxmlformats.org/spreadsheetml/2006/main" count="236" uniqueCount="162">
  <si>
    <t>UNIT</t>
  </si>
  <si>
    <t>CY</t>
  </si>
  <si>
    <t>SY</t>
  </si>
  <si>
    <t>Central Filter Trench Excavation</t>
  </si>
  <si>
    <t>Mobilization</t>
  </si>
  <si>
    <t>LS</t>
  </si>
  <si>
    <t>Pinal County, Arizona</t>
  </si>
  <si>
    <t>ITEM NO.</t>
  </si>
  <si>
    <t>DESCRIPTION</t>
  </si>
  <si>
    <t>QTY</t>
  </si>
  <si>
    <t>UNIT PRICE</t>
  </si>
  <si>
    <t>TOTAL PRICE</t>
  </si>
  <si>
    <t>BID
ITEM</t>
  </si>
  <si>
    <t>211-2</t>
  </si>
  <si>
    <t>206-2</t>
  </si>
  <si>
    <t>215-1</t>
  </si>
  <si>
    <t>New Channel Excavation</t>
  </si>
  <si>
    <t>New Channel Access Road</t>
  </si>
  <si>
    <t>220-2</t>
  </si>
  <si>
    <t>220-3</t>
  </si>
  <si>
    <t>LF</t>
  </si>
  <si>
    <t>505-1</t>
  </si>
  <si>
    <t>EA</t>
  </si>
  <si>
    <t xml:space="preserve">Reinforcing Steel </t>
  </si>
  <si>
    <t>LBS</t>
  </si>
  <si>
    <t>Portland Cement Concrete (Class AA)</t>
  </si>
  <si>
    <t>Foundation Excavation</t>
  </si>
  <si>
    <t>420-1</t>
  </si>
  <si>
    <t>420-2</t>
  </si>
  <si>
    <t>211-1</t>
  </si>
  <si>
    <t>220-1</t>
  </si>
  <si>
    <t xml:space="preserve">Four-Wire Barbed Wire Fence </t>
  </si>
  <si>
    <t>206-3</t>
  </si>
  <si>
    <t>201-1</t>
  </si>
  <si>
    <t>211-3</t>
  </si>
  <si>
    <t>215-2</t>
  </si>
  <si>
    <t>215-3</t>
  </si>
  <si>
    <t>201-2</t>
  </si>
  <si>
    <t>220-4</t>
  </si>
  <si>
    <t>206-1</t>
  </si>
  <si>
    <t>Structural Cut</t>
  </si>
  <si>
    <t>FRS Structural Fill</t>
  </si>
  <si>
    <t>201-4</t>
  </si>
  <si>
    <t>Erosion Gully Repair</t>
  </si>
  <si>
    <t>Strip and Grade Erosion Rilling</t>
  </si>
  <si>
    <t>201-3</t>
  </si>
  <si>
    <t>506-2</t>
  </si>
  <si>
    <t>506-3</t>
  </si>
  <si>
    <t>506-4</t>
  </si>
  <si>
    <t>Double Gate</t>
  </si>
  <si>
    <t>350-5</t>
  </si>
  <si>
    <t>Remove Existing Concrete Drop Structure</t>
  </si>
  <si>
    <t>350-3</t>
  </si>
  <si>
    <t>Remove Existing Concrete Headwall Structure</t>
  </si>
  <si>
    <t>350-4</t>
  </si>
  <si>
    <t>Remove Existing Concrete Irrigation Pipe</t>
  </si>
  <si>
    <t>505-2</t>
  </si>
  <si>
    <t>Survey Monument MAG 120-1, Type B</t>
  </si>
  <si>
    <t>104-1</t>
  </si>
  <si>
    <t>CQC Plan and Testing</t>
  </si>
  <si>
    <t>107-1</t>
  </si>
  <si>
    <t>AZPDES/SWPPP Permits</t>
  </si>
  <si>
    <t>AC</t>
  </si>
  <si>
    <t>Auxiliary Spillway Grading</t>
  </si>
  <si>
    <t>231-1</t>
  </si>
  <si>
    <t>231-2</t>
  </si>
  <si>
    <t>Geotextile for Central Filter</t>
  </si>
  <si>
    <t>350-6</t>
  </si>
  <si>
    <t>Remove Existing Barbed Wire Fence</t>
  </si>
  <si>
    <t>350-7</t>
  </si>
  <si>
    <t>Remove Existing Water Gap</t>
  </si>
  <si>
    <t>Irrigation Ditch Gate</t>
  </si>
  <si>
    <t>Steel Structures</t>
  </si>
  <si>
    <t>Steel Handrail</t>
  </si>
  <si>
    <t>Tree Removal</t>
  </si>
  <si>
    <t>350-1</t>
  </si>
  <si>
    <t>Removal of Existing Principal Outlet Structure</t>
  </si>
  <si>
    <t>Traffic Control</t>
  </si>
  <si>
    <t>Top Soil Plating</t>
  </si>
  <si>
    <t>220-8</t>
  </si>
  <si>
    <t>405-1</t>
  </si>
  <si>
    <t>Uncompacted Central Filter Backfill Per Details and Special Provisions</t>
  </si>
  <si>
    <t>Compacted Central Filter Backfill Per Details and Special Provisions</t>
  </si>
  <si>
    <t>211-5</t>
  </si>
  <si>
    <t>SF</t>
  </si>
  <si>
    <t>211-4</t>
  </si>
  <si>
    <t>220-9</t>
  </si>
  <si>
    <t>506-5</t>
  </si>
  <si>
    <t>Concrete Pipe End Section</t>
  </si>
  <si>
    <t>201-5</t>
  </si>
  <si>
    <t>Regrade Maintenance Road</t>
  </si>
  <si>
    <t>North Inlet Wash - Drainage Channel Grading</t>
  </si>
  <si>
    <t>Riprap Excavation</t>
  </si>
  <si>
    <r>
      <t>1"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Riprap, 3" Thick</t>
    </r>
  </si>
  <si>
    <r>
      <t>10"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Riprap, 20" Thick</t>
    </r>
  </si>
  <si>
    <r>
      <t>12"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Riprap, 18" Thick</t>
    </r>
  </si>
  <si>
    <t>Geotextile for Riprap</t>
  </si>
  <si>
    <t>215-4</t>
  </si>
  <si>
    <t>220-5</t>
  </si>
  <si>
    <t>220-6</t>
  </si>
  <si>
    <t>220-7</t>
  </si>
  <si>
    <r>
      <t>4"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Riprap, 6" Thick</t>
    </r>
  </si>
  <si>
    <r>
      <t>4"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Riprap, 8" Thick</t>
    </r>
  </si>
  <si>
    <r>
      <t>8"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Riprap, 12" Thick</t>
    </r>
  </si>
  <si>
    <r>
      <t>8"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Riprap, 16" Thick</t>
    </r>
  </si>
  <si>
    <r>
      <t>9"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Riprap, 15" Thick</t>
    </r>
  </si>
  <si>
    <r>
      <t>12"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Riprap, 42" Thick</t>
    </r>
  </si>
  <si>
    <t>350-2</t>
  </si>
  <si>
    <t>Remove Existing Concrete Lined Ditch</t>
  </si>
  <si>
    <t>105-1</t>
  </si>
  <si>
    <t>Construction Stakes, Lines and Grades</t>
  </si>
  <si>
    <t>506-1</t>
  </si>
  <si>
    <t>Concrete Lined Irrigation Ditch</t>
  </si>
  <si>
    <t>Channel Excavation for Rip Rap Placement</t>
  </si>
  <si>
    <t>Concrete Headwall "Straight Type"</t>
  </si>
  <si>
    <t>Reinforced Concrete Pipe</t>
  </si>
  <si>
    <t>Magma FRS Rehabilitation Project - Total Project Cost</t>
  </si>
  <si>
    <t>Magma Flood Control District
Rehabilitation Project</t>
  </si>
  <si>
    <t>105-2</t>
  </si>
  <si>
    <t>Partnering Allowance</t>
  </si>
  <si>
    <t>201-6</t>
  </si>
  <si>
    <t>Outlet Channel Grading</t>
  </si>
  <si>
    <t>420-3</t>
  </si>
  <si>
    <t>Warning Sign</t>
  </si>
  <si>
    <t>ABC Maintenance Road</t>
  </si>
  <si>
    <t>4" Thick ABC All Weather Access Road</t>
  </si>
  <si>
    <t>24" Class III RCP Irrigation Pipe</t>
  </si>
  <si>
    <t>4A</t>
  </si>
  <si>
    <t>107-2</t>
  </si>
  <si>
    <t>Section 404 In-lieu Fee Allowance</t>
  </si>
  <si>
    <t>42A</t>
  </si>
  <si>
    <t>42B</t>
  </si>
  <si>
    <t>350-8</t>
  </si>
  <si>
    <t>350-9</t>
  </si>
  <si>
    <t>Remove Existing Riprap</t>
  </si>
  <si>
    <t>Cut Existing CMP Flush with Slope</t>
  </si>
  <si>
    <t>48A</t>
  </si>
  <si>
    <t>48B</t>
  </si>
  <si>
    <t>430-1</t>
  </si>
  <si>
    <t>430-2</t>
  </si>
  <si>
    <t>Landscaping Hydroseed</t>
  </si>
  <si>
    <t>Landscaping Drill Seed</t>
  </si>
  <si>
    <t>58A</t>
  </si>
  <si>
    <t>618-A</t>
  </si>
  <si>
    <t>Owner's Option - 42" Reinforced Concrete Pipe</t>
  </si>
  <si>
    <t>Updated 03-09-2011</t>
  </si>
  <si>
    <t>ENGINEERS ESTIMATE</t>
  </si>
  <si>
    <t>Estimate Total</t>
  </si>
  <si>
    <t>FNF ESTIMATE</t>
  </si>
  <si>
    <t>CSW ESTIMATE</t>
  </si>
  <si>
    <t>FISHER ESTIMATE</t>
  </si>
  <si>
    <t>LAWRENCE ESTIMATE</t>
  </si>
  <si>
    <t>COFFMAN ESTIMATE</t>
  </si>
  <si>
    <t>RICOR ESTIMATE</t>
  </si>
  <si>
    <t>HAYDEN ESTIMATE</t>
  </si>
  <si>
    <t>QUEST ESTIMATE</t>
  </si>
  <si>
    <t>RE MONKS ESTIMATE</t>
  </si>
  <si>
    <t>LOW UNIT PRICE</t>
  </si>
  <si>
    <t>HIGH UNIT PRICE</t>
  </si>
  <si>
    <t>AVGERAGE UNIT PRICE</t>
  </si>
  <si>
    <t>ENGINEER'S UNIT PRICE</t>
  </si>
  <si>
    <t>VARIENCE FROM AVERAGE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</si>
</sst>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35">
    <font>
      <sz val="11"/>
      <name val="Arial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vertAlign val="subscript"/>
      <sz val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Border="1"/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 wrapText="1"/>
    </xf>
    <xf numFmtId="0" fontId="5" fillId="0" borderId="0" xfId="0" applyFont="1" applyBorder="1"/>
    <xf numFmtId="0" fontId="7" fillId="0" borderId="0" xfId="0" applyFont="1" applyBorder="1" applyAlignment="1">
      <alignment horizontal="center" wrapText="1"/>
    </xf>
    <xf numFmtId="0" fontId="5" fillId="0" borderId="11" xfId="0" applyFont="1" applyBorder="1"/>
    <xf numFmtId="0" fontId="10" fillId="0" borderId="11" xfId="0" applyFont="1" applyBorder="1"/>
    <xf numFmtId="0" fontId="11" fillId="0" borderId="11" xfId="0" applyFont="1" applyBorder="1"/>
    <xf numFmtId="0" fontId="10" fillId="0" borderId="11" xfId="0" applyFont="1" applyBorder="1" applyAlignment="1">
      <alignment horizontal="center"/>
    </xf>
    <xf numFmtId="0" fontId="29" fillId="0" borderId="0" xfId="0" applyFont="1" applyFill="1" applyAlignment="1">
      <alignment vertical="top" wrapText="1"/>
    </xf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/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top"/>
    </xf>
    <xf numFmtId="0" fontId="29" fillId="0" borderId="0" xfId="0" applyFont="1" applyAlignment="1">
      <alignment horizontal="right"/>
    </xf>
    <xf numFmtId="0" fontId="34" fillId="0" borderId="0" xfId="0" applyFont="1"/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44" fontId="10" fillId="0" borderId="14" xfId="28" applyFont="1" applyFill="1" applyBorder="1" applyAlignment="1">
      <alignment horizontal="center" vertical="center"/>
    </xf>
    <xf numFmtId="44" fontId="10" fillId="0" borderId="16" xfId="28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right"/>
    </xf>
    <xf numFmtId="164" fontId="2" fillId="0" borderId="19" xfId="28" applyNumberFormat="1" applyFont="1" applyBorder="1"/>
    <xf numFmtId="164" fontId="2" fillId="0" borderId="19" xfId="28" applyNumberFormat="1" applyFont="1" applyFill="1" applyBorder="1"/>
    <xf numFmtId="0" fontId="7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44" fontId="10" fillId="0" borderId="21" xfId="28" applyFont="1" applyFill="1" applyBorder="1" applyAlignment="1">
      <alignment horizontal="center" vertical="center"/>
    </xf>
    <xf numFmtId="44" fontId="10" fillId="0" borderId="22" xfId="28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E77"/>
  <sheetViews>
    <sheetView tabSelected="1" view="pageBreakPreview" topLeftCell="V1" zoomScaleNormal="100" zoomScaleSheetLayoutView="100" workbookViewId="0">
      <selection activeCell="B9" sqref="B9"/>
    </sheetView>
  </sheetViews>
  <sheetFormatPr defaultRowHeight="14.25"/>
  <cols>
    <col min="1" max="2" width="5.875" bestFit="1" customWidth="1"/>
    <col min="3" max="3" width="35.5" customWidth="1"/>
    <col min="6" max="6" width="12.25" customWidth="1"/>
    <col min="7" max="7" width="18.125" customWidth="1"/>
    <col min="8" max="8" width="12.25" style="28" customWidth="1"/>
    <col min="9" max="9" width="18.125" customWidth="1"/>
    <col min="10" max="10" width="12.25" customWidth="1"/>
    <col min="11" max="11" width="18.125" customWidth="1"/>
    <col min="12" max="12" width="12.25" customWidth="1"/>
    <col min="13" max="13" width="18.125" customWidth="1"/>
    <col min="14" max="14" width="12.25" customWidth="1"/>
    <col min="15" max="15" width="18.125" customWidth="1"/>
    <col min="16" max="16" width="12.25" customWidth="1"/>
    <col min="17" max="17" width="18.125" customWidth="1"/>
    <col min="18" max="18" width="12.25" customWidth="1"/>
    <col min="19" max="19" width="18.125" customWidth="1"/>
    <col min="20" max="20" width="12.25" customWidth="1"/>
    <col min="21" max="21" width="18.125" customWidth="1"/>
    <col min="22" max="22" width="12.25" customWidth="1"/>
    <col min="23" max="23" width="18.125" customWidth="1"/>
    <col min="24" max="24" width="12.25" customWidth="1"/>
    <col min="25" max="25" width="18.125" customWidth="1"/>
    <col min="27" max="31" width="13.375" customWidth="1"/>
  </cols>
  <sheetData>
    <row r="1" spans="1:31">
      <c r="A1" s="2"/>
      <c r="B1" s="2"/>
      <c r="C1" s="2"/>
      <c r="D1" s="2"/>
      <c r="E1" s="2"/>
      <c r="F1" s="2"/>
      <c r="G1" s="2"/>
    </row>
    <row r="2" spans="1:31" ht="18">
      <c r="A2" s="43" t="s">
        <v>116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>
      <c r="A3" s="2"/>
      <c r="B3" s="2"/>
      <c r="C3" s="2"/>
      <c r="D3" s="2"/>
      <c r="E3" s="2"/>
      <c r="F3" s="2"/>
      <c r="G3" s="2"/>
    </row>
    <row r="4" spans="1:31" ht="15.75" customHeight="1">
      <c r="A4" s="44" t="s">
        <v>117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5">
      <c r="A5" s="45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1:31" ht="15">
      <c r="A6" s="2"/>
      <c r="B6" s="3"/>
      <c r="C6" s="3"/>
      <c r="D6" s="3"/>
      <c r="E6" s="3"/>
      <c r="F6" s="3"/>
      <c r="AE6" s="27" t="s">
        <v>145</v>
      </c>
    </row>
    <row r="7" spans="1:31" ht="15">
      <c r="A7" s="6"/>
      <c r="B7" s="46"/>
      <c r="C7" s="46"/>
      <c r="D7" s="46"/>
      <c r="E7" s="46"/>
      <c r="F7" s="46"/>
      <c r="G7" s="46"/>
    </row>
    <row r="8" spans="1:31" ht="15.75">
      <c r="A8" s="9"/>
      <c r="B8" s="2"/>
      <c r="C8" s="1"/>
      <c r="D8" s="1"/>
      <c r="E8" s="1"/>
      <c r="F8" s="49" t="s">
        <v>146</v>
      </c>
      <c r="G8" s="50"/>
      <c r="H8" s="47" t="s">
        <v>148</v>
      </c>
      <c r="I8" s="48"/>
      <c r="J8" s="47" t="s">
        <v>149</v>
      </c>
      <c r="K8" s="48"/>
      <c r="L8" s="47" t="s">
        <v>150</v>
      </c>
      <c r="M8" s="48"/>
      <c r="N8" s="49" t="s">
        <v>151</v>
      </c>
      <c r="O8" s="50"/>
      <c r="P8" s="47" t="s">
        <v>152</v>
      </c>
      <c r="Q8" s="48"/>
      <c r="R8" s="49" t="s">
        <v>153</v>
      </c>
      <c r="S8" s="50"/>
      <c r="T8" s="47" t="s">
        <v>154</v>
      </c>
      <c r="U8" s="48"/>
      <c r="V8" s="47" t="s">
        <v>155</v>
      </c>
      <c r="W8" s="48"/>
      <c r="X8" s="47" t="s">
        <v>156</v>
      </c>
      <c r="Y8" s="48"/>
      <c r="AA8" s="51" t="s">
        <v>157</v>
      </c>
      <c r="AB8" s="51" t="s">
        <v>158</v>
      </c>
      <c r="AC8" s="51" t="s">
        <v>159</v>
      </c>
      <c r="AD8" s="51" t="s">
        <v>160</v>
      </c>
      <c r="AE8" s="51" t="s">
        <v>161</v>
      </c>
    </row>
    <row r="9" spans="1:31" ht="31.5">
      <c r="A9" s="5" t="s">
        <v>7</v>
      </c>
      <c r="B9" s="5" t="s">
        <v>12</v>
      </c>
      <c r="C9" s="5" t="s">
        <v>8</v>
      </c>
      <c r="D9" s="5" t="s">
        <v>9</v>
      </c>
      <c r="E9" s="5" t="s">
        <v>0</v>
      </c>
      <c r="F9" s="29" t="s">
        <v>10</v>
      </c>
      <c r="G9" s="30" t="s">
        <v>11</v>
      </c>
      <c r="H9" s="29" t="s">
        <v>10</v>
      </c>
      <c r="I9" s="30" t="s">
        <v>11</v>
      </c>
      <c r="J9" s="29" t="s">
        <v>10</v>
      </c>
      <c r="K9" s="30" t="s">
        <v>11</v>
      </c>
      <c r="L9" s="29" t="s">
        <v>10</v>
      </c>
      <c r="M9" s="30" t="s">
        <v>11</v>
      </c>
      <c r="N9" s="29" t="s">
        <v>10</v>
      </c>
      <c r="O9" s="30" t="s">
        <v>11</v>
      </c>
      <c r="P9" s="29" t="s">
        <v>10</v>
      </c>
      <c r="Q9" s="30" t="s">
        <v>11</v>
      </c>
      <c r="R9" s="29" t="s">
        <v>10</v>
      </c>
      <c r="S9" s="30" t="s">
        <v>11</v>
      </c>
      <c r="T9" s="29" t="s">
        <v>10</v>
      </c>
      <c r="U9" s="30" t="s">
        <v>11</v>
      </c>
      <c r="V9" s="29" t="s">
        <v>10</v>
      </c>
      <c r="W9" s="30" t="s">
        <v>11</v>
      </c>
      <c r="X9" s="29" t="s">
        <v>10</v>
      </c>
      <c r="Y9" s="30" t="s">
        <v>11</v>
      </c>
      <c r="AA9" s="52"/>
      <c r="AB9" s="52"/>
      <c r="AC9" s="52"/>
      <c r="AD9" s="52"/>
      <c r="AE9" s="52"/>
    </row>
    <row r="10" spans="1:31" ht="15.75">
      <c r="A10" s="4"/>
      <c r="B10" s="6"/>
      <c r="C10" s="4"/>
      <c r="D10" s="4"/>
      <c r="E10" s="4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2"/>
      <c r="V10" s="31"/>
      <c r="W10" s="32"/>
      <c r="X10" s="31"/>
      <c r="Y10" s="32"/>
      <c r="AA10" s="39"/>
      <c r="AB10" s="39"/>
      <c r="AC10" s="39"/>
      <c r="AD10" s="39"/>
      <c r="AE10" s="39"/>
    </row>
    <row r="11" spans="1:31" ht="15.75">
      <c r="A11" s="10"/>
      <c r="B11" s="9"/>
      <c r="C11" s="10"/>
      <c r="D11" s="10"/>
      <c r="E11" s="1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  <c r="T11" s="29"/>
      <c r="U11" s="30"/>
      <c r="V11" s="29"/>
      <c r="W11" s="30"/>
      <c r="X11" s="29"/>
      <c r="Y11" s="30"/>
      <c r="AA11" s="29"/>
      <c r="AB11" s="29"/>
      <c r="AC11" s="40"/>
      <c r="AD11" s="40"/>
      <c r="AE11" s="40"/>
    </row>
    <row r="12" spans="1:31">
      <c r="A12" s="17">
        <v>1</v>
      </c>
      <c r="B12" s="19" t="s">
        <v>58</v>
      </c>
      <c r="C12" s="20" t="s">
        <v>59</v>
      </c>
      <c r="D12" s="16">
        <v>1</v>
      </c>
      <c r="E12" s="21" t="s">
        <v>5</v>
      </c>
      <c r="F12" s="33">
        <v>150000</v>
      </c>
      <c r="G12" s="35">
        <f>F12*$D12</f>
        <v>150000</v>
      </c>
      <c r="H12" s="33">
        <v>100000</v>
      </c>
      <c r="I12" s="35">
        <f>H12*$D12</f>
        <v>100000</v>
      </c>
      <c r="J12" s="33">
        <v>49282.57</v>
      </c>
      <c r="K12" s="35">
        <f>J12*$D12</f>
        <v>49282.57</v>
      </c>
      <c r="L12" s="33">
        <v>150000</v>
      </c>
      <c r="M12" s="35">
        <f>L12*$D12</f>
        <v>150000</v>
      </c>
      <c r="N12" s="33">
        <v>109000</v>
      </c>
      <c r="O12" s="35">
        <f>N12*$D12</f>
        <v>109000</v>
      </c>
      <c r="P12" s="33">
        <v>100000</v>
      </c>
      <c r="Q12" s="35">
        <f>P12*$D12</f>
        <v>100000</v>
      </c>
      <c r="R12" s="33">
        <v>515000</v>
      </c>
      <c r="S12" s="35">
        <f>R12*$D12</f>
        <v>515000</v>
      </c>
      <c r="T12" s="33">
        <v>105000</v>
      </c>
      <c r="U12" s="35">
        <f>T12*$D12</f>
        <v>105000</v>
      </c>
      <c r="V12" s="33">
        <v>108500</v>
      </c>
      <c r="W12" s="35">
        <f>V12*$D12</f>
        <v>108500</v>
      </c>
      <c r="X12" s="33">
        <v>100000</v>
      </c>
      <c r="Y12" s="35">
        <f>X12*$D12</f>
        <v>100000</v>
      </c>
      <c r="AA12" s="33">
        <f>MIN(F12,H12,J12,L12,N12,P12,R12,T12,V12,X12)</f>
        <v>49282.57</v>
      </c>
      <c r="AB12" s="33">
        <f>MAX(F12,H12,J12,L12,N12,P12,R12,T12,V12,X12)</f>
        <v>515000</v>
      </c>
      <c r="AC12" s="41">
        <f>AVERAGE(F12,H12,J12,L12,N12,P12,R12,T12,V12,X12)</f>
        <v>148678.25700000001</v>
      </c>
      <c r="AD12" s="41">
        <f>F12</f>
        <v>150000</v>
      </c>
      <c r="AE12" s="41">
        <f>AD12-AC12</f>
        <v>1321.7429999999877</v>
      </c>
    </row>
    <row r="13" spans="1:31">
      <c r="A13" s="17">
        <v>2</v>
      </c>
      <c r="B13" s="19" t="s">
        <v>109</v>
      </c>
      <c r="C13" s="20" t="s">
        <v>119</v>
      </c>
      <c r="D13" s="16">
        <v>1</v>
      </c>
      <c r="E13" s="21" t="s">
        <v>5</v>
      </c>
      <c r="F13" s="33">
        <v>5000</v>
      </c>
      <c r="G13" s="35">
        <f t="shared" ref="G13:I75" si="0">F13*$D13</f>
        <v>5000</v>
      </c>
      <c r="H13" s="33">
        <v>5000</v>
      </c>
      <c r="I13" s="35">
        <f t="shared" si="0"/>
        <v>5000</v>
      </c>
      <c r="J13" s="33">
        <v>5000</v>
      </c>
      <c r="K13" s="35">
        <f t="shared" ref="K13:M13" si="1">J13*$D13</f>
        <v>5000</v>
      </c>
      <c r="L13" s="33">
        <v>5000</v>
      </c>
      <c r="M13" s="35">
        <f t="shared" si="1"/>
        <v>5000</v>
      </c>
      <c r="N13" s="33">
        <v>5000</v>
      </c>
      <c r="O13" s="35">
        <f t="shared" ref="O13:Q13" si="2">N13*$D13</f>
        <v>5000</v>
      </c>
      <c r="P13" s="33">
        <v>5000</v>
      </c>
      <c r="Q13" s="35">
        <f t="shared" si="2"/>
        <v>5000</v>
      </c>
      <c r="R13" s="33">
        <v>5000</v>
      </c>
      <c r="S13" s="35">
        <f t="shared" ref="S13:U13" si="3">R13*$D13</f>
        <v>5000</v>
      </c>
      <c r="T13" s="33">
        <v>5000</v>
      </c>
      <c r="U13" s="35">
        <f t="shared" si="3"/>
        <v>5000</v>
      </c>
      <c r="V13" s="33">
        <v>5000</v>
      </c>
      <c r="W13" s="35">
        <f t="shared" ref="W13:Y13" si="4">V13*$D13</f>
        <v>5000</v>
      </c>
      <c r="X13" s="33">
        <v>5000</v>
      </c>
      <c r="Y13" s="35">
        <f t="shared" si="4"/>
        <v>5000</v>
      </c>
      <c r="AA13" s="33">
        <f t="shared" ref="AA13:AA75" si="5">MIN(F13,H13,J13,L13,N13,P13,R13,T13,V13,X13)</f>
        <v>5000</v>
      </c>
      <c r="AB13" s="33">
        <f t="shared" ref="AB13:AB75" si="6">MAX(F13,H13,J13,L13,N13,P13,R13,T13,V13,X13)</f>
        <v>5000</v>
      </c>
      <c r="AC13" s="41">
        <f t="shared" ref="AC13:AC75" si="7">AVERAGE(F13,H13,J13,L13,N13,P13,R13,T13,V13,X13)</f>
        <v>5000</v>
      </c>
      <c r="AD13" s="41">
        <f t="shared" ref="AD13:AD75" si="8">F13</f>
        <v>5000</v>
      </c>
      <c r="AE13" s="41">
        <f t="shared" ref="AE13:AE75" si="9">AD13-AC13</f>
        <v>0</v>
      </c>
    </row>
    <row r="14" spans="1:31">
      <c r="A14" s="17">
        <v>3</v>
      </c>
      <c r="B14" s="19" t="s">
        <v>118</v>
      </c>
      <c r="C14" s="20" t="s">
        <v>110</v>
      </c>
      <c r="D14" s="16">
        <v>1</v>
      </c>
      <c r="E14" s="21" t="s">
        <v>5</v>
      </c>
      <c r="F14" s="33">
        <v>150000</v>
      </c>
      <c r="G14" s="35">
        <f t="shared" si="0"/>
        <v>150000</v>
      </c>
      <c r="H14" s="33">
        <v>99000</v>
      </c>
      <c r="I14" s="35">
        <f t="shared" si="0"/>
        <v>99000</v>
      </c>
      <c r="J14" s="33">
        <v>287640.68</v>
      </c>
      <c r="K14" s="35">
        <f t="shared" ref="K14:M14" si="10">J14*$D14</f>
        <v>287640.68</v>
      </c>
      <c r="L14" s="33">
        <v>75000</v>
      </c>
      <c r="M14" s="35">
        <f t="shared" si="10"/>
        <v>75000</v>
      </c>
      <c r="N14" s="33">
        <v>59000</v>
      </c>
      <c r="O14" s="35">
        <f t="shared" ref="O14:Q14" si="11">N14*$D14</f>
        <v>59000</v>
      </c>
      <c r="P14" s="33">
        <v>50000</v>
      </c>
      <c r="Q14" s="35">
        <f t="shared" si="11"/>
        <v>50000</v>
      </c>
      <c r="R14" s="33">
        <v>109000</v>
      </c>
      <c r="S14" s="35">
        <f t="shared" ref="S14:U14" si="12">R14*$D14</f>
        <v>109000</v>
      </c>
      <c r="T14" s="33">
        <v>80000</v>
      </c>
      <c r="U14" s="35">
        <f t="shared" si="12"/>
        <v>80000</v>
      </c>
      <c r="V14" s="33">
        <v>175000</v>
      </c>
      <c r="W14" s="35">
        <f t="shared" ref="W14:Y14" si="13">V14*$D14</f>
        <v>175000</v>
      </c>
      <c r="X14" s="33">
        <v>75000</v>
      </c>
      <c r="Y14" s="35">
        <f t="shared" si="13"/>
        <v>75000</v>
      </c>
      <c r="AA14" s="33">
        <f t="shared" si="5"/>
        <v>50000</v>
      </c>
      <c r="AB14" s="33">
        <f t="shared" si="6"/>
        <v>287640.68</v>
      </c>
      <c r="AC14" s="41">
        <f t="shared" si="7"/>
        <v>115964.068</v>
      </c>
      <c r="AD14" s="41">
        <f t="shared" si="8"/>
        <v>150000</v>
      </c>
      <c r="AE14" s="41">
        <f t="shared" si="9"/>
        <v>34035.932000000001</v>
      </c>
    </row>
    <row r="15" spans="1:31">
      <c r="A15" s="17">
        <v>4</v>
      </c>
      <c r="B15" s="19" t="s">
        <v>60</v>
      </c>
      <c r="C15" s="20" t="s">
        <v>61</v>
      </c>
      <c r="D15" s="16">
        <v>1</v>
      </c>
      <c r="E15" s="21" t="s">
        <v>5</v>
      </c>
      <c r="F15" s="33">
        <v>65000</v>
      </c>
      <c r="G15" s="35">
        <f t="shared" si="0"/>
        <v>65000</v>
      </c>
      <c r="H15" s="33">
        <v>85000</v>
      </c>
      <c r="I15" s="35">
        <f t="shared" si="0"/>
        <v>85000</v>
      </c>
      <c r="J15" s="33">
        <v>55446.97</v>
      </c>
      <c r="K15" s="35">
        <f t="shared" ref="K15:M15" si="14">J15*$D15</f>
        <v>55446.97</v>
      </c>
      <c r="L15" s="33">
        <v>50000</v>
      </c>
      <c r="M15" s="35">
        <f t="shared" si="14"/>
        <v>50000</v>
      </c>
      <c r="N15" s="33">
        <v>55000</v>
      </c>
      <c r="O15" s="35">
        <f t="shared" ref="O15:Q15" si="15">N15*$D15</f>
        <v>55000</v>
      </c>
      <c r="P15" s="33">
        <v>75000</v>
      </c>
      <c r="Q15" s="35">
        <f t="shared" si="15"/>
        <v>75000</v>
      </c>
      <c r="R15" s="33">
        <v>404000</v>
      </c>
      <c r="S15" s="35">
        <f t="shared" ref="S15:U15" si="16">R15*$D15</f>
        <v>404000</v>
      </c>
      <c r="T15" s="33">
        <v>25000</v>
      </c>
      <c r="U15" s="35">
        <f t="shared" si="16"/>
        <v>25000</v>
      </c>
      <c r="V15" s="33">
        <v>15772</v>
      </c>
      <c r="W15" s="35">
        <f t="shared" ref="W15:Y15" si="17">V15*$D15</f>
        <v>15772</v>
      </c>
      <c r="X15" s="33">
        <v>30000</v>
      </c>
      <c r="Y15" s="35">
        <f t="shared" si="17"/>
        <v>30000</v>
      </c>
      <c r="AA15" s="33">
        <f t="shared" si="5"/>
        <v>15772</v>
      </c>
      <c r="AB15" s="33">
        <f t="shared" si="6"/>
        <v>404000</v>
      </c>
      <c r="AC15" s="41">
        <f t="shared" si="7"/>
        <v>86021.896999999997</v>
      </c>
      <c r="AD15" s="41">
        <f t="shared" si="8"/>
        <v>65000</v>
      </c>
      <c r="AE15" s="41">
        <f t="shared" si="9"/>
        <v>-21021.896999999997</v>
      </c>
    </row>
    <row r="16" spans="1:31">
      <c r="A16" s="17" t="s">
        <v>127</v>
      </c>
      <c r="B16" s="19" t="s">
        <v>128</v>
      </c>
      <c r="C16" s="20" t="s">
        <v>129</v>
      </c>
      <c r="D16" s="16">
        <v>1</v>
      </c>
      <c r="E16" s="21" t="s">
        <v>5</v>
      </c>
      <c r="F16" s="33">
        <v>32372</v>
      </c>
      <c r="G16" s="35">
        <f t="shared" si="0"/>
        <v>32372</v>
      </c>
      <c r="H16" s="33">
        <v>32372</v>
      </c>
      <c r="I16" s="35">
        <f t="shared" si="0"/>
        <v>32372</v>
      </c>
      <c r="J16" s="33">
        <v>32372</v>
      </c>
      <c r="K16" s="35">
        <f t="shared" ref="K16:M16" si="18">J16*$D16</f>
        <v>32372</v>
      </c>
      <c r="L16" s="33">
        <v>32372</v>
      </c>
      <c r="M16" s="35">
        <f t="shared" si="18"/>
        <v>32372</v>
      </c>
      <c r="N16" s="33">
        <v>32372</v>
      </c>
      <c r="O16" s="35">
        <f t="shared" ref="O16:Q16" si="19">N16*$D16</f>
        <v>32372</v>
      </c>
      <c r="P16" s="33">
        <v>32372</v>
      </c>
      <c r="Q16" s="35">
        <f t="shared" si="19"/>
        <v>32372</v>
      </c>
      <c r="R16" s="33">
        <v>32372</v>
      </c>
      <c r="S16" s="35">
        <f t="shared" ref="S16:U16" si="20">R16*$D16</f>
        <v>32372</v>
      </c>
      <c r="T16" s="33">
        <v>32372</v>
      </c>
      <c r="U16" s="35">
        <f t="shared" si="20"/>
        <v>32372</v>
      </c>
      <c r="V16" s="33">
        <v>32372</v>
      </c>
      <c r="W16" s="35">
        <f t="shared" ref="W16:Y16" si="21">V16*$D16</f>
        <v>32372</v>
      </c>
      <c r="X16" s="33">
        <v>32372</v>
      </c>
      <c r="Y16" s="35">
        <f t="shared" si="21"/>
        <v>32372</v>
      </c>
      <c r="AA16" s="33">
        <f t="shared" si="5"/>
        <v>32372</v>
      </c>
      <c r="AB16" s="33">
        <f t="shared" si="6"/>
        <v>32372</v>
      </c>
      <c r="AC16" s="41">
        <f t="shared" si="7"/>
        <v>32372</v>
      </c>
      <c r="AD16" s="41">
        <f t="shared" si="8"/>
        <v>32372</v>
      </c>
      <c r="AE16" s="41">
        <f t="shared" si="9"/>
        <v>0</v>
      </c>
    </row>
    <row r="17" spans="1:31">
      <c r="A17" s="17">
        <v>5</v>
      </c>
      <c r="B17" s="7" t="s">
        <v>33</v>
      </c>
      <c r="C17" s="8" t="s">
        <v>43</v>
      </c>
      <c r="D17" s="16">
        <v>28500</v>
      </c>
      <c r="E17" s="17" t="s">
        <v>20</v>
      </c>
      <c r="F17" s="33">
        <v>0.85</v>
      </c>
      <c r="G17" s="35">
        <f t="shared" si="0"/>
        <v>24225</v>
      </c>
      <c r="H17" s="33">
        <v>0.5</v>
      </c>
      <c r="I17" s="35">
        <f t="shared" si="0"/>
        <v>14250</v>
      </c>
      <c r="J17" s="33">
        <v>3.91</v>
      </c>
      <c r="K17" s="35">
        <f t="shared" ref="K17:M17" si="22">J17*$D17</f>
        <v>111435</v>
      </c>
      <c r="L17" s="33">
        <v>1.5</v>
      </c>
      <c r="M17" s="35">
        <f t="shared" si="22"/>
        <v>42750</v>
      </c>
      <c r="N17" s="33">
        <v>0.73</v>
      </c>
      <c r="O17" s="35">
        <f t="shared" ref="O17:Q17" si="23">N17*$D17</f>
        <v>20805</v>
      </c>
      <c r="P17" s="33">
        <v>3</v>
      </c>
      <c r="Q17" s="35">
        <f t="shared" si="23"/>
        <v>85500</v>
      </c>
      <c r="R17" s="33">
        <v>2.65</v>
      </c>
      <c r="S17" s="35">
        <f t="shared" ref="S17:U17" si="24">R17*$D17</f>
        <v>75525</v>
      </c>
      <c r="T17" s="33">
        <v>1.1000000000000001</v>
      </c>
      <c r="U17" s="35">
        <f t="shared" si="24"/>
        <v>31350.000000000004</v>
      </c>
      <c r="V17" s="33">
        <v>3</v>
      </c>
      <c r="W17" s="35">
        <f t="shared" ref="W17:Y17" si="25">V17*$D17</f>
        <v>85500</v>
      </c>
      <c r="X17" s="33">
        <v>6.7</v>
      </c>
      <c r="Y17" s="35">
        <f t="shared" si="25"/>
        <v>190950</v>
      </c>
      <c r="AA17" s="33">
        <f t="shared" si="5"/>
        <v>0.5</v>
      </c>
      <c r="AB17" s="33">
        <f t="shared" si="6"/>
        <v>6.7</v>
      </c>
      <c r="AC17" s="41">
        <f t="shared" si="7"/>
        <v>2.3940000000000001</v>
      </c>
      <c r="AD17" s="41">
        <f t="shared" si="8"/>
        <v>0.85</v>
      </c>
      <c r="AE17" s="41">
        <f t="shared" si="9"/>
        <v>-1.544</v>
      </c>
    </row>
    <row r="18" spans="1:31">
      <c r="A18" s="17">
        <v>6</v>
      </c>
      <c r="B18" s="7" t="s">
        <v>37</v>
      </c>
      <c r="C18" s="8" t="s">
        <v>44</v>
      </c>
      <c r="D18" s="16">
        <v>92683</v>
      </c>
      <c r="E18" s="17" t="s">
        <v>2</v>
      </c>
      <c r="F18" s="33">
        <v>0.5</v>
      </c>
      <c r="G18" s="35">
        <f t="shared" si="0"/>
        <v>46341.5</v>
      </c>
      <c r="H18" s="33">
        <v>0.25</v>
      </c>
      <c r="I18" s="35">
        <f t="shared" si="0"/>
        <v>23170.75</v>
      </c>
      <c r="J18" s="33">
        <v>0.17</v>
      </c>
      <c r="K18" s="35">
        <f t="shared" ref="K18:M18" si="26">J18*$D18</f>
        <v>15756.11</v>
      </c>
      <c r="L18" s="33">
        <v>1</v>
      </c>
      <c r="M18" s="35">
        <f t="shared" si="26"/>
        <v>92683</v>
      </c>
      <c r="N18" s="33">
        <v>0.91</v>
      </c>
      <c r="O18" s="35">
        <f t="shared" ref="O18:Q18" si="27">N18*$D18</f>
        <v>84341.53</v>
      </c>
      <c r="P18" s="33">
        <v>1</v>
      </c>
      <c r="Q18" s="35">
        <f t="shared" si="27"/>
        <v>92683</v>
      </c>
      <c r="R18" s="33">
        <v>0.3</v>
      </c>
      <c r="S18" s="35">
        <f t="shared" ref="S18:U18" si="28">R18*$D18</f>
        <v>27804.899999999998</v>
      </c>
      <c r="T18" s="33">
        <v>0.25</v>
      </c>
      <c r="U18" s="35">
        <f t="shared" si="28"/>
        <v>23170.75</v>
      </c>
      <c r="V18" s="33">
        <v>1</v>
      </c>
      <c r="W18" s="35">
        <f t="shared" ref="W18:Y18" si="29">V18*$D18</f>
        <v>92683</v>
      </c>
      <c r="X18" s="33">
        <v>0.3</v>
      </c>
      <c r="Y18" s="35">
        <f t="shared" si="29"/>
        <v>27804.899999999998</v>
      </c>
      <c r="AA18" s="33">
        <f t="shared" si="5"/>
        <v>0.17</v>
      </c>
      <c r="AB18" s="33">
        <f t="shared" si="6"/>
        <v>1</v>
      </c>
      <c r="AC18" s="41">
        <f t="shared" si="7"/>
        <v>0.56799999999999995</v>
      </c>
      <c r="AD18" s="41">
        <f t="shared" si="8"/>
        <v>0.5</v>
      </c>
      <c r="AE18" s="41">
        <f t="shared" si="9"/>
        <v>-6.7999999999999949E-2</v>
      </c>
    </row>
    <row r="19" spans="1:31">
      <c r="A19" s="17">
        <v>7</v>
      </c>
      <c r="B19" s="7" t="s">
        <v>45</v>
      </c>
      <c r="C19" s="8" t="s">
        <v>74</v>
      </c>
      <c r="D19" s="16">
        <v>159</v>
      </c>
      <c r="E19" s="17" t="s">
        <v>62</v>
      </c>
      <c r="F19" s="33">
        <v>3350</v>
      </c>
      <c r="G19" s="35">
        <f>F19*$D19</f>
        <v>532650</v>
      </c>
      <c r="H19" s="33">
        <v>2100</v>
      </c>
      <c r="I19" s="35">
        <f>H19*$D19</f>
        <v>333900</v>
      </c>
      <c r="J19" s="33">
        <v>232.38</v>
      </c>
      <c r="K19" s="35">
        <f>J19*$D19</f>
        <v>36948.42</v>
      </c>
      <c r="L19" s="33">
        <v>250</v>
      </c>
      <c r="M19" s="35">
        <f>L19*$D19</f>
        <v>39750</v>
      </c>
      <c r="N19" s="33">
        <v>1900</v>
      </c>
      <c r="O19" s="35">
        <f>N19*$D19</f>
        <v>302100</v>
      </c>
      <c r="P19" s="33">
        <v>450</v>
      </c>
      <c r="Q19" s="35">
        <f>P19*$D19</f>
        <v>71550</v>
      </c>
      <c r="R19" s="33">
        <v>520</v>
      </c>
      <c r="S19" s="35">
        <f>R19*$D19</f>
        <v>82680</v>
      </c>
      <c r="T19" s="33">
        <v>2500</v>
      </c>
      <c r="U19" s="35">
        <f>T19*$D19</f>
        <v>397500</v>
      </c>
      <c r="V19" s="33">
        <v>1200</v>
      </c>
      <c r="W19" s="35">
        <f>V19*$D19</f>
        <v>190800</v>
      </c>
      <c r="X19" s="33">
        <v>1500</v>
      </c>
      <c r="Y19" s="35">
        <f>X19*$D19</f>
        <v>238500</v>
      </c>
      <c r="AA19" s="33">
        <f t="shared" si="5"/>
        <v>232.38</v>
      </c>
      <c r="AB19" s="33">
        <f t="shared" si="6"/>
        <v>3350</v>
      </c>
      <c r="AC19" s="41">
        <f t="shared" si="7"/>
        <v>1400.2380000000001</v>
      </c>
      <c r="AD19" s="41">
        <f t="shared" si="8"/>
        <v>3350</v>
      </c>
      <c r="AE19" s="41">
        <f t="shared" si="9"/>
        <v>1949.7619999999999</v>
      </c>
    </row>
    <row r="20" spans="1:31">
      <c r="A20" s="17">
        <v>8</v>
      </c>
      <c r="B20" s="7" t="s">
        <v>42</v>
      </c>
      <c r="C20" s="8" t="s">
        <v>63</v>
      </c>
      <c r="D20" s="16">
        <v>62255</v>
      </c>
      <c r="E20" s="17" t="s">
        <v>2</v>
      </c>
      <c r="F20" s="33">
        <v>2.5</v>
      </c>
      <c r="G20" s="35">
        <f t="shared" si="0"/>
        <v>155637.5</v>
      </c>
      <c r="H20" s="33">
        <v>0.5</v>
      </c>
      <c r="I20" s="35">
        <f t="shared" si="0"/>
        <v>31127.5</v>
      </c>
      <c r="J20" s="33">
        <v>0.6</v>
      </c>
      <c r="K20" s="35">
        <f t="shared" ref="K20:M20" si="30">J20*$D20</f>
        <v>37353</v>
      </c>
      <c r="L20" s="33">
        <v>1</v>
      </c>
      <c r="M20" s="35">
        <f t="shared" si="30"/>
        <v>62255</v>
      </c>
      <c r="N20" s="33">
        <v>1.7</v>
      </c>
      <c r="O20" s="35">
        <f t="shared" ref="O20:Q20" si="31">N20*$D20</f>
        <v>105833.5</v>
      </c>
      <c r="P20" s="33">
        <v>1</v>
      </c>
      <c r="Q20" s="35">
        <f t="shared" si="31"/>
        <v>62255</v>
      </c>
      <c r="R20" s="33">
        <v>0.4</v>
      </c>
      <c r="S20" s="35">
        <f t="shared" ref="S20:U20" si="32">R20*$D20</f>
        <v>24902</v>
      </c>
      <c r="T20" s="33">
        <v>0.5</v>
      </c>
      <c r="U20" s="35">
        <f t="shared" si="32"/>
        <v>31127.5</v>
      </c>
      <c r="V20" s="33">
        <v>1.5</v>
      </c>
      <c r="W20" s="35">
        <f t="shared" ref="W20:Y20" si="33">V20*$D20</f>
        <v>93382.5</v>
      </c>
      <c r="X20" s="33">
        <v>2</v>
      </c>
      <c r="Y20" s="35">
        <f t="shared" si="33"/>
        <v>124510</v>
      </c>
      <c r="AA20" s="33">
        <f t="shared" si="5"/>
        <v>0.4</v>
      </c>
      <c r="AB20" s="33">
        <f t="shared" si="6"/>
        <v>2.5</v>
      </c>
      <c r="AC20" s="41">
        <f t="shared" si="7"/>
        <v>1.17</v>
      </c>
      <c r="AD20" s="41">
        <f t="shared" si="8"/>
        <v>2.5</v>
      </c>
      <c r="AE20" s="41">
        <f t="shared" si="9"/>
        <v>1.33</v>
      </c>
    </row>
    <row r="21" spans="1:31">
      <c r="A21" s="17">
        <v>9</v>
      </c>
      <c r="B21" s="7" t="s">
        <v>89</v>
      </c>
      <c r="C21" s="8" t="s">
        <v>90</v>
      </c>
      <c r="D21" s="16">
        <v>58608</v>
      </c>
      <c r="E21" s="17" t="s">
        <v>2</v>
      </c>
      <c r="F21" s="33">
        <v>1.75</v>
      </c>
      <c r="G21" s="35">
        <f t="shared" si="0"/>
        <v>102564</v>
      </c>
      <c r="H21" s="33">
        <v>0.75</v>
      </c>
      <c r="I21" s="35">
        <f t="shared" si="0"/>
        <v>43956</v>
      </c>
      <c r="J21" s="33">
        <v>0.79</v>
      </c>
      <c r="K21" s="35">
        <f t="shared" ref="K21:M21" si="34">J21*$D21</f>
        <v>46300.32</v>
      </c>
      <c r="L21" s="33">
        <v>1</v>
      </c>
      <c r="M21" s="35">
        <f t="shared" si="34"/>
        <v>58608</v>
      </c>
      <c r="N21" s="33">
        <v>1.06</v>
      </c>
      <c r="O21" s="35">
        <f t="shared" ref="O21:Q21" si="35">N21*$D21</f>
        <v>62124.480000000003</v>
      </c>
      <c r="P21" s="33">
        <v>0.5</v>
      </c>
      <c r="Q21" s="35">
        <f t="shared" si="35"/>
        <v>29304</v>
      </c>
      <c r="R21" s="33">
        <v>0.45</v>
      </c>
      <c r="S21" s="35">
        <f t="shared" ref="S21:U21" si="36">R21*$D21</f>
        <v>26373.600000000002</v>
      </c>
      <c r="T21" s="33">
        <v>0.3</v>
      </c>
      <c r="U21" s="35">
        <f t="shared" si="36"/>
        <v>17582.399999999998</v>
      </c>
      <c r="V21" s="33">
        <v>0.25</v>
      </c>
      <c r="W21" s="35">
        <f t="shared" ref="W21:Y21" si="37">V21*$D21</f>
        <v>14652</v>
      </c>
      <c r="X21" s="33">
        <v>0.25</v>
      </c>
      <c r="Y21" s="35">
        <f t="shared" si="37"/>
        <v>14652</v>
      </c>
      <c r="AA21" s="33">
        <f t="shared" si="5"/>
        <v>0.25</v>
      </c>
      <c r="AB21" s="33">
        <f t="shared" si="6"/>
        <v>1.75</v>
      </c>
      <c r="AC21" s="41">
        <f t="shared" si="7"/>
        <v>0.71</v>
      </c>
      <c r="AD21" s="41">
        <f t="shared" si="8"/>
        <v>1.75</v>
      </c>
      <c r="AE21" s="41">
        <f t="shared" si="9"/>
        <v>1.04</v>
      </c>
    </row>
    <row r="22" spans="1:31">
      <c r="A22" s="17">
        <v>10</v>
      </c>
      <c r="B22" s="7" t="s">
        <v>120</v>
      </c>
      <c r="C22" s="8" t="s">
        <v>121</v>
      </c>
      <c r="D22" s="16">
        <v>1087</v>
      </c>
      <c r="E22" s="25" t="s">
        <v>2</v>
      </c>
      <c r="F22" s="33">
        <v>3</v>
      </c>
      <c r="G22" s="35">
        <f t="shared" si="0"/>
        <v>3261</v>
      </c>
      <c r="H22" s="33">
        <v>7.5</v>
      </c>
      <c r="I22" s="35">
        <f t="shared" si="0"/>
        <v>8152.5</v>
      </c>
      <c r="J22" s="33">
        <v>1.1499999999999999</v>
      </c>
      <c r="K22" s="35">
        <f t="shared" ref="K22:M22" si="38">J22*$D22</f>
        <v>1250.05</v>
      </c>
      <c r="L22" s="33">
        <v>1</v>
      </c>
      <c r="M22" s="35">
        <f t="shared" si="38"/>
        <v>1087</v>
      </c>
      <c r="N22" s="33">
        <v>1.7</v>
      </c>
      <c r="O22" s="35">
        <f t="shared" ref="O22:Q22" si="39">N22*$D22</f>
        <v>1847.8999999999999</v>
      </c>
      <c r="P22" s="33">
        <v>3.5</v>
      </c>
      <c r="Q22" s="35">
        <f t="shared" si="39"/>
        <v>3804.5</v>
      </c>
      <c r="R22" s="33">
        <v>2</v>
      </c>
      <c r="S22" s="35">
        <f t="shared" ref="S22:U22" si="40">R22*$D22</f>
        <v>2174</v>
      </c>
      <c r="T22" s="33">
        <v>1.25</v>
      </c>
      <c r="U22" s="35">
        <f t="shared" si="40"/>
        <v>1358.75</v>
      </c>
      <c r="V22" s="33">
        <v>11</v>
      </c>
      <c r="W22" s="35">
        <f t="shared" ref="W22:Y22" si="41">V22*$D22</f>
        <v>11957</v>
      </c>
      <c r="X22" s="33">
        <v>2</v>
      </c>
      <c r="Y22" s="35">
        <f t="shared" si="41"/>
        <v>2174</v>
      </c>
      <c r="AA22" s="33">
        <f t="shared" si="5"/>
        <v>1</v>
      </c>
      <c r="AB22" s="33">
        <f t="shared" si="6"/>
        <v>11</v>
      </c>
      <c r="AC22" s="41">
        <f t="shared" si="7"/>
        <v>3.41</v>
      </c>
      <c r="AD22" s="41">
        <f t="shared" si="8"/>
        <v>3</v>
      </c>
      <c r="AE22" s="41">
        <f t="shared" si="9"/>
        <v>-0.41000000000000014</v>
      </c>
    </row>
    <row r="23" spans="1:31">
      <c r="A23" s="17">
        <v>11</v>
      </c>
      <c r="B23" s="7">
        <v>202</v>
      </c>
      <c r="C23" s="8" t="s">
        <v>4</v>
      </c>
      <c r="D23" s="16">
        <v>1</v>
      </c>
      <c r="E23" s="17" t="s">
        <v>5</v>
      </c>
      <c r="F23" s="33">
        <v>850000</v>
      </c>
      <c r="G23" s="35">
        <f t="shared" si="0"/>
        <v>850000</v>
      </c>
      <c r="H23" s="33">
        <v>560000</v>
      </c>
      <c r="I23" s="35">
        <f t="shared" si="0"/>
        <v>560000</v>
      </c>
      <c r="J23" s="33">
        <v>800000</v>
      </c>
      <c r="K23" s="35">
        <f t="shared" ref="K23:M23" si="42">J23*$D23</f>
        <v>800000</v>
      </c>
      <c r="L23" s="33">
        <v>311338.40000000002</v>
      </c>
      <c r="M23" s="35">
        <f t="shared" si="42"/>
        <v>311338.40000000002</v>
      </c>
      <c r="N23" s="33">
        <v>590000</v>
      </c>
      <c r="O23" s="35">
        <f t="shared" ref="O23:Q23" si="43">N23*$D23</f>
        <v>590000</v>
      </c>
      <c r="P23" s="33">
        <v>299670.34999999998</v>
      </c>
      <c r="Q23" s="35">
        <f t="shared" si="43"/>
        <v>299670.34999999998</v>
      </c>
      <c r="R23" s="33">
        <v>1271853</v>
      </c>
      <c r="S23" s="35">
        <f t="shared" ref="S23:U23" si="44">R23*$D23</f>
        <v>1271853</v>
      </c>
      <c r="T23" s="33">
        <v>97500</v>
      </c>
      <c r="U23" s="35">
        <f t="shared" si="44"/>
        <v>97500</v>
      </c>
      <c r="V23" s="33">
        <v>300000</v>
      </c>
      <c r="W23" s="35">
        <f t="shared" ref="W23:Y23" si="45">V23*$D23</f>
        <v>300000</v>
      </c>
      <c r="X23" s="33">
        <v>1136000</v>
      </c>
      <c r="Y23" s="35">
        <f t="shared" si="45"/>
        <v>1136000</v>
      </c>
      <c r="AA23" s="33">
        <f t="shared" si="5"/>
        <v>97500</v>
      </c>
      <c r="AB23" s="33">
        <f t="shared" si="6"/>
        <v>1271853</v>
      </c>
      <c r="AC23" s="41">
        <f t="shared" si="7"/>
        <v>621636.17500000005</v>
      </c>
      <c r="AD23" s="41">
        <f t="shared" si="8"/>
        <v>850000</v>
      </c>
      <c r="AE23" s="41">
        <f t="shared" si="9"/>
        <v>228363.82499999995</v>
      </c>
    </row>
    <row r="24" spans="1:31">
      <c r="A24" s="17">
        <v>12</v>
      </c>
      <c r="B24" s="7" t="s">
        <v>39</v>
      </c>
      <c r="C24" s="8" t="s">
        <v>40</v>
      </c>
      <c r="D24" s="16">
        <v>6257</v>
      </c>
      <c r="E24" s="17" t="s">
        <v>1</v>
      </c>
      <c r="F24" s="33">
        <v>2</v>
      </c>
      <c r="G24" s="35">
        <f t="shared" si="0"/>
        <v>12514</v>
      </c>
      <c r="H24" s="33">
        <v>1.75</v>
      </c>
      <c r="I24" s="35">
        <f t="shared" si="0"/>
        <v>10949.75</v>
      </c>
      <c r="J24" s="33">
        <v>3.1</v>
      </c>
      <c r="K24" s="35">
        <f t="shared" ref="K24:M24" si="46">J24*$D24</f>
        <v>19396.7</v>
      </c>
      <c r="L24" s="33">
        <v>5</v>
      </c>
      <c r="M24" s="35">
        <f t="shared" si="46"/>
        <v>31285</v>
      </c>
      <c r="N24" s="33">
        <v>5.6</v>
      </c>
      <c r="O24" s="35">
        <f t="shared" ref="O24:Q24" si="47">N24*$D24</f>
        <v>35039.199999999997</v>
      </c>
      <c r="P24" s="33">
        <v>2</v>
      </c>
      <c r="Q24" s="35">
        <f t="shared" si="47"/>
        <v>12514</v>
      </c>
      <c r="R24" s="33">
        <v>3.9</v>
      </c>
      <c r="S24" s="35">
        <f t="shared" ref="S24:U24" si="48">R24*$D24</f>
        <v>24402.3</v>
      </c>
      <c r="T24" s="33">
        <v>2.4</v>
      </c>
      <c r="U24" s="35">
        <f t="shared" si="48"/>
        <v>15016.8</v>
      </c>
      <c r="V24" s="33">
        <v>10</v>
      </c>
      <c r="W24" s="35">
        <f t="shared" ref="W24:Y24" si="49">V24*$D24</f>
        <v>62570</v>
      </c>
      <c r="X24" s="33">
        <v>2.5</v>
      </c>
      <c r="Y24" s="35">
        <f t="shared" si="49"/>
        <v>15642.5</v>
      </c>
      <c r="AA24" s="33">
        <f t="shared" si="5"/>
        <v>1.75</v>
      </c>
      <c r="AB24" s="33">
        <f t="shared" si="6"/>
        <v>10</v>
      </c>
      <c r="AC24" s="41">
        <f t="shared" si="7"/>
        <v>3.8250000000000002</v>
      </c>
      <c r="AD24" s="41">
        <f t="shared" si="8"/>
        <v>2</v>
      </c>
      <c r="AE24" s="41">
        <f t="shared" si="9"/>
        <v>-1.8250000000000002</v>
      </c>
    </row>
    <row r="25" spans="1:31">
      <c r="A25" s="17">
        <v>13</v>
      </c>
      <c r="B25" s="7" t="s">
        <v>14</v>
      </c>
      <c r="C25" s="8" t="s">
        <v>3</v>
      </c>
      <c r="D25" s="16">
        <v>36627</v>
      </c>
      <c r="E25" s="17" t="s">
        <v>1</v>
      </c>
      <c r="F25" s="33">
        <v>4.5</v>
      </c>
      <c r="G25" s="35">
        <f t="shared" si="0"/>
        <v>164821.5</v>
      </c>
      <c r="H25" s="33">
        <v>2.5</v>
      </c>
      <c r="I25" s="35">
        <f t="shared" si="0"/>
        <v>91567.5</v>
      </c>
      <c r="J25" s="33">
        <v>4.01</v>
      </c>
      <c r="K25" s="35">
        <f t="shared" ref="K25:M25" si="50">J25*$D25</f>
        <v>146874.26999999999</v>
      </c>
      <c r="L25" s="33">
        <v>15</v>
      </c>
      <c r="M25" s="35">
        <f t="shared" si="50"/>
        <v>549405</v>
      </c>
      <c r="N25" s="33">
        <v>8.3000000000000007</v>
      </c>
      <c r="O25" s="35">
        <f t="shared" ref="O25:Q25" si="51">N25*$D25</f>
        <v>304004.10000000003</v>
      </c>
      <c r="P25" s="33">
        <v>7</v>
      </c>
      <c r="Q25" s="35">
        <f t="shared" si="51"/>
        <v>256389</v>
      </c>
      <c r="R25" s="33">
        <v>9.6999999999999993</v>
      </c>
      <c r="S25" s="35">
        <f t="shared" ref="S25:U25" si="52">R25*$D25</f>
        <v>355281.89999999997</v>
      </c>
      <c r="T25" s="33">
        <v>4</v>
      </c>
      <c r="U25" s="35">
        <f t="shared" si="52"/>
        <v>146508</v>
      </c>
      <c r="V25" s="33">
        <v>4</v>
      </c>
      <c r="W25" s="35">
        <f t="shared" ref="W25:Y25" si="53">V25*$D25</f>
        <v>146508</v>
      </c>
      <c r="X25" s="33">
        <v>26</v>
      </c>
      <c r="Y25" s="35">
        <f t="shared" si="53"/>
        <v>952302</v>
      </c>
      <c r="AA25" s="33">
        <f t="shared" si="5"/>
        <v>2.5</v>
      </c>
      <c r="AB25" s="33">
        <f t="shared" si="6"/>
        <v>26</v>
      </c>
      <c r="AC25" s="41">
        <f t="shared" si="7"/>
        <v>8.5010000000000012</v>
      </c>
      <c r="AD25" s="41">
        <f t="shared" si="8"/>
        <v>4.5</v>
      </c>
      <c r="AE25" s="41">
        <f t="shared" si="9"/>
        <v>-4.0010000000000012</v>
      </c>
    </row>
    <row r="26" spans="1:31">
      <c r="A26" s="17">
        <v>14</v>
      </c>
      <c r="B26" s="7" t="s">
        <v>32</v>
      </c>
      <c r="C26" s="8" t="s">
        <v>26</v>
      </c>
      <c r="D26" s="16">
        <v>162017</v>
      </c>
      <c r="E26" s="17" t="s">
        <v>1</v>
      </c>
      <c r="F26" s="33">
        <v>2.5</v>
      </c>
      <c r="G26" s="35">
        <f t="shared" si="0"/>
        <v>405042.5</v>
      </c>
      <c r="H26" s="33">
        <v>1.7</v>
      </c>
      <c r="I26" s="35">
        <f t="shared" si="0"/>
        <v>275428.89999999997</v>
      </c>
      <c r="J26" s="33">
        <v>1.97</v>
      </c>
      <c r="K26" s="35">
        <f t="shared" ref="K26:M26" si="54">J26*$D26</f>
        <v>319173.49</v>
      </c>
      <c r="L26" s="33">
        <v>2.5</v>
      </c>
      <c r="M26" s="35">
        <f t="shared" si="54"/>
        <v>405042.5</v>
      </c>
      <c r="N26" s="33">
        <v>3.3</v>
      </c>
      <c r="O26" s="35">
        <f t="shared" ref="O26:Q26" si="55">N26*$D26</f>
        <v>534656.1</v>
      </c>
      <c r="P26" s="33">
        <v>3</v>
      </c>
      <c r="Q26" s="35">
        <f t="shared" si="55"/>
        <v>486051</v>
      </c>
      <c r="R26" s="33">
        <v>1.2</v>
      </c>
      <c r="S26" s="35">
        <f t="shared" ref="S26:U26" si="56">R26*$D26</f>
        <v>194420.4</v>
      </c>
      <c r="T26" s="33">
        <v>2.7</v>
      </c>
      <c r="U26" s="35">
        <f t="shared" si="56"/>
        <v>437445.9</v>
      </c>
      <c r="V26" s="33">
        <v>4</v>
      </c>
      <c r="W26" s="35">
        <f t="shared" ref="W26:Y26" si="57">V26*$D26</f>
        <v>648068</v>
      </c>
      <c r="X26" s="33">
        <v>2.5</v>
      </c>
      <c r="Y26" s="35">
        <f t="shared" si="57"/>
        <v>405042.5</v>
      </c>
      <c r="AA26" s="33">
        <f t="shared" si="5"/>
        <v>1.2</v>
      </c>
      <c r="AB26" s="33">
        <f t="shared" si="6"/>
        <v>4</v>
      </c>
      <c r="AC26" s="41">
        <f t="shared" si="7"/>
        <v>2.5369999999999999</v>
      </c>
      <c r="AD26" s="41">
        <f t="shared" si="8"/>
        <v>2.5</v>
      </c>
      <c r="AE26" s="41">
        <f t="shared" si="9"/>
        <v>-3.6999999999999922E-2</v>
      </c>
    </row>
    <row r="27" spans="1:31">
      <c r="A27" s="17">
        <v>15</v>
      </c>
      <c r="B27" s="22" t="s">
        <v>29</v>
      </c>
      <c r="C27" s="23" t="s">
        <v>41</v>
      </c>
      <c r="D27" s="16">
        <v>447025</v>
      </c>
      <c r="E27" s="24" t="s">
        <v>1</v>
      </c>
      <c r="F27" s="33">
        <v>4</v>
      </c>
      <c r="G27" s="35">
        <f t="shared" si="0"/>
        <v>1788100</v>
      </c>
      <c r="H27" s="33">
        <v>2.25</v>
      </c>
      <c r="I27" s="35">
        <f t="shared" si="0"/>
        <v>1005806.25</v>
      </c>
      <c r="J27" s="33">
        <v>3.91</v>
      </c>
      <c r="K27" s="35">
        <f t="shared" ref="K27:M27" si="58">J27*$D27</f>
        <v>1747867.75</v>
      </c>
      <c r="L27" s="33">
        <v>2.5</v>
      </c>
      <c r="M27" s="35">
        <f t="shared" si="58"/>
        <v>1117562.5</v>
      </c>
      <c r="N27" s="33">
        <v>4.55</v>
      </c>
      <c r="O27" s="35">
        <f t="shared" ref="O27:Q27" si="59">N27*$D27</f>
        <v>2033963.75</v>
      </c>
      <c r="P27" s="33">
        <v>4.2</v>
      </c>
      <c r="Q27" s="35">
        <f t="shared" si="59"/>
        <v>1877505</v>
      </c>
      <c r="R27" s="33">
        <v>5</v>
      </c>
      <c r="S27" s="35">
        <f t="shared" ref="S27:U27" si="60">R27*$D27</f>
        <v>2235125</v>
      </c>
      <c r="T27" s="33">
        <v>7.29</v>
      </c>
      <c r="U27" s="35">
        <f t="shared" si="60"/>
        <v>3258812.25</v>
      </c>
      <c r="V27" s="33">
        <v>4</v>
      </c>
      <c r="W27" s="35">
        <f t="shared" ref="W27:Y27" si="61">V27*$D27</f>
        <v>1788100</v>
      </c>
      <c r="X27" s="33">
        <v>5.75</v>
      </c>
      <c r="Y27" s="35">
        <f t="shared" si="61"/>
        <v>2570393.75</v>
      </c>
      <c r="AA27" s="33">
        <f t="shared" si="5"/>
        <v>2.25</v>
      </c>
      <c r="AB27" s="33">
        <f t="shared" si="6"/>
        <v>7.29</v>
      </c>
      <c r="AC27" s="41">
        <f t="shared" si="7"/>
        <v>4.3450000000000006</v>
      </c>
      <c r="AD27" s="41">
        <f t="shared" si="8"/>
        <v>4</v>
      </c>
      <c r="AE27" s="41">
        <f t="shared" si="9"/>
        <v>-0.34500000000000064</v>
      </c>
    </row>
    <row r="28" spans="1:31" ht="25.5">
      <c r="A28" s="17">
        <v>16</v>
      </c>
      <c r="B28" s="18" t="s">
        <v>13</v>
      </c>
      <c r="C28" s="8" t="s">
        <v>81</v>
      </c>
      <c r="D28" s="16">
        <v>36374</v>
      </c>
      <c r="E28" s="17" t="s">
        <v>1</v>
      </c>
      <c r="F28" s="33">
        <v>17</v>
      </c>
      <c r="G28" s="35">
        <f t="shared" si="0"/>
        <v>618358</v>
      </c>
      <c r="H28" s="33">
        <v>27</v>
      </c>
      <c r="I28" s="35">
        <f t="shared" si="0"/>
        <v>982098</v>
      </c>
      <c r="J28" s="33">
        <v>26.25</v>
      </c>
      <c r="K28" s="35">
        <f t="shared" ref="K28:M28" si="62">J28*$D28</f>
        <v>954817.5</v>
      </c>
      <c r="L28" s="33">
        <v>35</v>
      </c>
      <c r="M28" s="35">
        <f t="shared" si="62"/>
        <v>1273090</v>
      </c>
      <c r="N28" s="33">
        <v>27</v>
      </c>
      <c r="O28" s="35">
        <f t="shared" ref="O28:Q28" si="63">N28*$D28</f>
        <v>982098</v>
      </c>
      <c r="P28" s="33">
        <v>36</v>
      </c>
      <c r="Q28" s="35">
        <f t="shared" si="63"/>
        <v>1309464</v>
      </c>
      <c r="R28" s="33">
        <v>20.7</v>
      </c>
      <c r="S28" s="35">
        <f t="shared" ref="S28:U28" si="64">R28*$D28</f>
        <v>752941.79999999993</v>
      </c>
      <c r="T28" s="33">
        <v>30</v>
      </c>
      <c r="U28" s="35">
        <f t="shared" si="64"/>
        <v>1091220</v>
      </c>
      <c r="V28" s="33">
        <v>32</v>
      </c>
      <c r="W28" s="35">
        <f t="shared" ref="W28:Y28" si="65">V28*$D28</f>
        <v>1163968</v>
      </c>
      <c r="X28" s="33">
        <v>32</v>
      </c>
      <c r="Y28" s="35">
        <f t="shared" si="65"/>
        <v>1163968</v>
      </c>
      <c r="AA28" s="33">
        <f t="shared" si="5"/>
        <v>17</v>
      </c>
      <c r="AB28" s="33">
        <f t="shared" si="6"/>
        <v>36</v>
      </c>
      <c r="AC28" s="41">
        <f t="shared" si="7"/>
        <v>28.294999999999998</v>
      </c>
      <c r="AD28" s="41">
        <f t="shared" si="8"/>
        <v>17</v>
      </c>
      <c r="AE28" s="41">
        <f t="shared" si="9"/>
        <v>-11.294999999999998</v>
      </c>
    </row>
    <row r="29" spans="1:31" ht="25.5">
      <c r="A29" s="17">
        <v>17</v>
      </c>
      <c r="B29" s="18" t="s">
        <v>34</v>
      </c>
      <c r="C29" s="8" t="s">
        <v>82</v>
      </c>
      <c r="D29" s="16">
        <v>16573</v>
      </c>
      <c r="E29" s="17" t="s">
        <v>1</v>
      </c>
      <c r="F29" s="33">
        <v>20</v>
      </c>
      <c r="G29" s="35">
        <f t="shared" si="0"/>
        <v>331460</v>
      </c>
      <c r="H29" s="33">
        <v>29</v>
      </c>
      <c r="I29" s="35">
        <f t="shared" si="0"/>
        <v>480617</v>
      </c>
      <c r="J29" s="33">
        <v>25.44</v>
      </c>
      <c r="K29" s="35">
        <f t="shared" ref="K29:M29" si="66">J29*$D29</f>
        <v>421617.12</v>
      </c>
      <c r="L29" s="33">
        <v>35</v>
      </c>
      <c r="M29" s="35">
        <f t="shared" si="66"/>
        <v>580055</v>
      </c>
      <c r="N29" s="33">
        <v>25</v>
      </c>
      <c r="O29" s="35">
        <f t="shared" ref="O29:Q29" si="67">N29*$D29</f>
        <v>414325</v>
      </c>
      <c r="P29" s="33">
        <v>50</v>
      </c>
      <c r="Q29" s="35">
        <f t="shared" si="67"/>
        <v>828650</v>
      </c>
      <c r="R29" s="33">
        <v>24.9</v>
      </c>
      <c r="S29" s="35">
        <f t="shared" ref="S29:U29" si="68">R29*$D29</f>
        <v>412667.69999999995</v>
      </c>
      <c r="T29" s="33">
        <v>35.5</v>
      </c>
      <c r="U29" s="35">
        <f t="shared" si="68"/>
        <v>588341.5</v>
      </c>
      <c r="V29" s="33">
        <v>45</v>
      </c>
      <c r="W29" s="35">
        <f t="shared" ref="W29:Y29" si="69">V29*$D29</f>
        <v>745785</v>
      </c>
      <c r="X29" s="33">
        <v>35</v>
      </c>
      <c r="Y29" s="35">
        <f t="shared" si="69"/>
        <v>580055</v>
      </c>
      <c r="AA29" s="33">
        <f t="shared" si="5"/>
        <v>20</v>
      </c>
      <c r="AB29" s="33">
        <f t="shared" si="6"/>
        <v>50</v>
      </c>
      <c r="AC29" s="41">
        <f t="shared" si="7"/>
        <v>32.484000000000002</v>
      </c>
      <c r="AD29" s="41">
        <f t="shared" si="8"/>
        <v>20</v>
      </c>
      <c r="AE29" s="41">
        <f t="shared" si="9"/>
        <v>-12.484000000000002</v>
      </c>
    </row>
    <row r="30" spans="1:31">
      <c r="A30" s="17">
        <v>18</v>
      </c>
      <c r="B30" s="7" t="s">
        <v>85</v>
      </c>
      <c r="C30" s="8" t="s">
        <v>17</v>
      </c>
      <c r="D30" s="16">
        <v>14246</v>
      </c>
      <c r="E30" s="17" t="s">
        <v>2</v>
      </c>
      <c r="F30" s="33">
        <v>3</v>
      </c>
      <c r="G30" s="35">
        <f t="shared" si="0"/>
        <v>42738</v>
      </c>
      <c r="H30" s="33">
        <v>1</v>
      </c>
      <c r="I30" s="35">
        <f t="shared" si="0"/>
        <v>14246</v>
      </c>
      <c r="J30" s="33">
        <v>2.54</v>
      </c>
      <c r="K30" s="35">
        <f t="shared" ref="K30:M30" si="70">J30*$D30</f>
        <v>36184.840000000004</v>
      </c>
      <c r="L30" s="33">
        <v>1</v>
      </c>
      <c r="M30" s="35">
        <f t="shared" si="70"/>
        <v>14246</v>
      </c>
      <c r="N30" s="33">
        <v>1.4</v>
      </c>
      <c r="O30" s="35">
        <f t="shared" ref="O30:Q30" si="71">N30*$D30</f>
        <v>19944.399999999998</v>
      </c>
      <c r="P30" s="33">
        <v>0.5</v>
      </c>
      <c r="Q30" s="35">
        <f t="shared" si="71"/>
        <v>7123</v>
      </c>
      <c r="R30" s="33">
        <v>3.9</v>
      </c>
      <c r="S30" s="35">
        <f t="shared" ref="S30:U30" si="72">R30*$D30</f>
        <v>55559.4</v>
      </c>
      <c r="T30" s="33">
        <v>1</v>
      </c>
      <c r="U30" s="35">
        <f t="shared" si="72"/>
        <v>14246</v>
      </c>
      <c r="V30" s="33">
        <v>2</v>
      </c>
      <c r="W30" s="35">
        <f t="shared" ref="W30:Y30" si="73">V30*$D30</f>
        <v>28492</v>
      </c>
      <c r="X30" s="33">
        <v>0.3</v>
      </c>
      <c r="Y30" s="35">
        <f t="shared" si="73"/>
        <v>4273.8</v>
      </c>
      <c r="AA30" s="33">
        <f t="shared" si="5"/>
        <v>0.3</v>
      </c>
      <c r="AB30" s="33">
        <f t="shared" si="6"/>
        <v>3.9</v>
      </c>
      <c r="AC30" s="41">
        <f t="shared" si="7"/>
        <v>1.6640000000000001</v>
      </c>
      <c r="AD30" s="41">
        <f t="shared" si="8"/>
        <v>3</v>
      </c>
      <c r="AE30" s="41">
        <f t="shared" si="9"/>
        <v>1.3359999999999999</v>
      </c>
    </row>
    <row r="31" spans="1:31">
      <c r="A31" s="17">
        <v>19</v>
      </c>
      <c r="B31" s="7" t="s">
        <v>83</v>
      </c>
      <c r="C31" s="8" t="s">
        <v>124</v>
      </c>
      <c r="D31" s="16">
        <v>42097</v>
      </c>
      <c r="E31" s="17" t="s">
        <v>84</v>
      </c>
      <c r="F31" s="33">
        <v>3</v>
      </c>
      <c r="G31" s="35">
        <f t="shared" si="0"/>
        <v>126291</v>
      </c>
      <c r="H31" s="33">
        <v>0.6</v>
      </c>
      <c r="I31" s="35">
        <f t="shared" si="0"/>
        <v>25258.2</v>
      </c>
      <c r="J31" s="33">
        <v>0.28000000000000003</v>
      </c>
      <c r="K31" s="35">
        <f t="shared" ref="K31:M31" si="74">J31*$D31</f>
        <v>11787.160000000002</v>
      </c>
      <c r="L31" s="33">
        <v>0.5</v>
      </c>
      <c r="M31" s="35">
        <f t="shared" si="74"/>
        <v>21048.5</v>
      </c>
      <c r="N31" s="33">
        <v>0.5</v>
      </c>
      <c r="O31" s="35">
        <f t="shared" ref="O31:Q31" si="75">N31*$D31</f>
        <v>21048.5</v>
      </c>
      <c r="P31" s="33">
        <v>0.3</v>
      </c>
      <c r="Q31" s="35">
        <f t="shared" si="75"/>
        <v>12629.1</v>
      </c>
      <c r="R31" s="33">
        <v>0.3</v>
      </c>
      <c r="S31" s="35">
        <f t="shared" ref="S31:U31" si="76">R31*$D31</f>
        <v>12629.1</v>
      </c>
      <c r="T31" s="33">
        <v>0.35</v>
      </c>
      <c r="U31" s="35">
        <f t="shared" si="76"/>
        <v>14733.949999999999</v>
      </c>
      <c r="V31" s="33">
        <v>1</v>
      </c>
      <c r="W31" s="35">
        <f t="shared" ref="W31:Y31" si="77">V31*$D31</f>
        <v>42097</v>
      </c>
      <c r="X31" s="33">
        <v>0.35</v>
      </c>
      <c r="Y31" s="35">
        <f t="shared" si="77"/>
        <v>14733.949999999999</v>
      </c>
      <c r="AA31" s="33">
        <f t="shared" si="5"/>
        <v>0.28000000000000003</v>
      </c>
      <c r="AB31" s="33">
        <f t="shared" si="6"/>
        <v>3</v>
      </c>
      <c r="AC31" s="41">
        <f t="shared" si="7"/>
        <v>0.71799999999999986</v>
      </c>
      <c r="AD31" s="41">
        <f t="shared" si="8"/>
        <v>3</v>
      </c>
      <c r="AE31" s="41">
        <f t="shared" si="9"/>
        <v>2.282</v>
      </c>
    </row>
    <row r="32" spans="1:31">
      <c r="A32" s="17">
        <v>20</v>
      </c>
      <c r="B32" s="7" t="s">
        <v>15</v>
      </c>
      <c r="C32" s="8" t="s">
        <v>16</v>
      </c>
      <c r="D32" s="16">
        <v>48482</v>
      </c>
      <c r="E32" s="17" t="s">
        <v>1</v>
      </c>
      <c r="F32" s="33">
        <v>4</v>
      </c>
      <c r="G32" s="35">
        <f t="shared" si="0"/>
        <v>193928</v>
      </c>
      <c r="H32" s="33">
        <v>8</v>
      </c>
      <c r="I32" s="35">
        <f t="shared" si="0"/>
        <v>387856</v>
      </c>
      <c r="J32" s="33">
        <v>1.98</v>
      </c>
      <c r="K32" s="35">
        <f t="shared" ref="K32:M32" si="78">J32*$D32</f>
        <v>95994.36</v>
      </c>
      <c r="L32" s="33">
        <v>2.5</v>
      </c>
      <c r="M32" s="35">
        <f t="shared" si="78"/>
        <v>121205</v>
      </c>
      <c r="N32" s="33">
        <v>2.2000000000000002</v>
      </c>
      <c r="O32" s="35">
        <f t="shared" ref="O32:Q32" si="79">N32*$D32</f>
        <v>106660.40000000001</v>
      </c>
      <c r="P32" s="33">
        <v>3</v>
      </c>
      <c r="Q32" s="35">
        <f t="shared" si="79"/>
        <v>145446</v>
      </c>
      <c r="R32" s="33">
        <v>4.4000000000000004</v>
      </c>
      <c r="S32" s="35">
        <f t="shared" ref="S32:U32" si="80">R32*$D32</f>
        <v>213320.80000000002</v>
      </c>
      <c r="T32" s="33">
        <v>5.0999999999999996</v>
      </c>
      <c r="U32" s="35">
        <f t="shared" si="80"/>
        <v>247258.19999999998</v>
      </c>
      <c r="V32" s="33">
        <v>4</v>
      </c>
      <c r="W32" s="35">
        <f t="shared" ref="W32:Y32" si="81">V32*$D32</f>
        <v>193928</v>
      </c>
      <c r="X32" s="33">
        <v>7</v>
      </c>
      <c r="Y32" s="35">
        <f t="shared" si="81"/>
        <v>339374</v>
      </c>
      <c r="AA32" s="33">
        <f t="shared" si="5"/>
        <v>1.98</v>
      </c>
      <c r="AB32" s="33">
        <f t="shared" si="6"/>
        <v>8</v>
      </c>
      <c r="AC32" s="41">
        <f t="shared" si="7"/>
        <v>4.218</v>
      </c>
      <c r="AD32" s="41">
        <f t="shared" si="8"/>
        <v>4</v>
      </c>
      <c r="AE32" s="41">
        <f t="shared" si="9"/>
        <v>-0.21799999999999997</v>
      </c>
    </row>
    <row r="33" spans="1:31">
      <c r="A33" s="17">
        <v>21</v>
      </c>
      <c r="B33" s="7" t="s">
        <v>35</v>
      </c>
      <c r="C33" s="8" t="s">
        <v>91</v>
      </c>
      <c r="D33" s="16">
        <v>3821</v>
      </c>
      <c r="E33" s="17" t="s">
        <v>1</v>
      </c>
      <c r="F33" s="33">
        <v>3</v>
      </c>
      <c r="G33" s="35">
        <f t="shared" si="0"/>
        <v>11463</v>
      </c>
      <c r="H33" s="33">
        <v>2</v>
      </c>
      <c r="I33" s="35">
        <f t="shared" si="0"/>
        <v>7642</v>
      </c>
      <c r="J33" s="33">
        <v>3.14</v>
      </c>
      <c r="K33" s="35">
        <f t="shared" ref="K33:M33" si="82">J33*$D33</f>
        <v>11997.94</v>
      </c>
      <c r="L33" s="33">
        <v>5</v>
      </c>
      <c r="M33" s="35">
        <f t="shared" si="82"/>
        <v>19105</v>
      </c>
      <c r="N33" s="33">
        <v>3.4</v>
      </c>
      <c r="O33" s="35">
        <f t="shared" ref="O33:Q33" si="83">N33*$D33</f>
        <v>12991.4</v>
      </c>
      <c r="P33" s="33">
        <v>2</v>
      </c>
      <c r="Q33" s="35">
        <f t="shared" si="83"/>
        <v>7642</v>
      </c>
      <c r="R33" s="33">
        <v>2.5</v>
      </c>
      <c r="S33" s="35">
        <f t="shared" ref="S33:U33" si="84">R33*$D33</f>
        <v>9552.5</v>
      </c>
      <c r="T33" s="33">
        <v>5.5</v>
      </c>
      <c r="U33" s="35">
        <f t="shared" si="84"/>
        <v>21015.5</v>
      </c>
      <c r="V33" s="33">
        <v>4</v>
      </c>
      <c r="W33" s="35">
        <f t="shared" ref="W33:Y33" si="85">V33*$D33</f>
        <v>15284</v>
      </c>
      <c r="X33" s="33">
        <v>2</v>
      </c>
      <c r="Y33" s="35">
        <f t="shared" si="85"/>
        <v>7642</v>
      </c>
      <c r="AA33" s="33">
        <f t="shared" si="5"/>
        <v>2</v>
      </c>
      <c r="AB33" s="33">
        <f t="shared" si="6"/>
        <v>5.5</v>
      </c>
      <c r="AC33" s="41">
        <f t="shared" si="7"/>
        <v>3.254</v>
      </c>
      <c r="AD33" s="41">
        <f t="shared" si="8"/>
        <v>3</v>
      </c>
      <c r="AE33" s="41">
        <f t="shared" si="9"/>
        <v>-0.254</v>
      </c>
    </row>
    <row r="34" spans="1:31">
      <c r="A34" s="17">
        <v>22</v>
      </c>
      <c r="B34" s="7" t="s">
        <v>36</v>
      </c>
      <c r="C34" s="15" t="s">
        <v>92</v>
      </c>
      <c r="D34" s="16">
        <v>28264</v>
      </c>
      <c r="E34" s="17" t="s">
        <v>1</v>
      </c>
      <c r="F34" s="33">
        <v>3</v>
      </c>
      <c r="G34" s="35">
        <f t="shared" si="0"/>
        <v>84792</v>
      </c>
      <c r="H34" s="33">
        <v>2.75</v>
      </c>
      <c r="I34" s="35">
        <f t="shared" si="0"/>
        <v>77726</v>
      </c>
      <c r="J34" s="33">
        <v>2.2200000000000002</v>
      </c>
      <c r="K34" s="35">
        <f t="shared" ref="K34:M34" si="86">J34*$D34</f>
        <v>62746.080000000009</v>
      </c>
      <c r="L34" s="33">
        <v>2.5</v>
      </c>
      <c r="M34" s="35">
        <f t="shared" si="86"/>
        <v>70660</v>
      </c>
      <c r="N34" s="33">
        <v>2.2000000000000002</v>
      </c>
      <c r="O34" s="35">
        <f t="shared" ref="O34:Q34" si="87">N34*$D34</f>
        <v>62180.800000000003</v>
      </c>
      <c r="P34" s="33">
        <v>2</v>
      </c>
      <c r="Q34" s="35">
        <f t="shared" si="87"/>
        <v>56528</v>
      </c>
      <c r="R34" s="33">
        <v>4</v>
      </c>
      <c r="S34" s="35">
        <f t="shared" ref="S34:U34" si="88">R34*$D34</f>
        <v>113056</v>
      </c>
      <c r="T34" s="33">
        <v>4.3</v>
      </c>
      <c r="U34" s="35">
        <f t="shared" si="88"/>
        <v>121535.2</v>
      </c>
      <c r="V34" s="33">
        <v>4</v>
      </c>
      <c r="W34" s="35">
        <f t="shared" ref="W34:Y34" si="89">V34*$D34</f>
        <v>113056</v>
      </c>
      <c r="X34" s="33">
        <v>3.8</v>
      </c>
      <c r="Y34" s="35">
        <f t="shared" si="89"/>
        <v>107403.2</v>
      </c>
      <c r="AA34" s="33">
        <f t="shared" si="5"/>
        <v>2</v>
      </c>
      <c r="AB34" s="33">
        <f t="shared" si="6"/>
        <v>4.3</v>
      </c>
      <c r="AC34" s="41">
        <f t="shared" si="7"/>
        <v>3.0770000000000004</v>
      </c>
      <c r="AD34" s="41">
        <f t="shared" si="8"/>
        <v>3</v>
      </c>
      <c r="AE34" s="41">
        <f t="shared" si="9"/>
        <v>-7.7000000000000401E-2</v>
      </c>
    </row>
    <row r="35" spans="1:31">
      <c r="A35" s="17">
        <v>23</v>
      </c>
      <c r="B35" s="7" t="s">
        <v>97</v>
      </c>
      <c r="C35" s="15" t="s">
        <v>113</v>
      </c>
      <c r="D35" s="16">
        <v>277</v>
      </c>
      <c r="E35" s="17" t="s">
        <v>1</v>
      </c>
      <c r="F35" s="33">
        <v>4</v>
      </c>
      <c r="G35" s="35">
        <f t="shared" si="0"/>
        <v>1108</v>
      </c>
      <c r="H35" s="33">
        <v>5</v>
      </c>
      <c r="I35" s="35">
        <f t="shared" si="0"/>
        <v>1385</v>
      </c>
      <c r="J35" s="33">
        <v>5.09</v>
      </c>
      <c r="K35" s="35">
        <f t="shared" ref="K35:M35" si="90">J35*$D35</f>
        <v>1409.93</v>
      </c>
      <c r="L35" s="33">
        <v>10</v>
      </c>
      <c r="M35" s="35">
        <f t="shared" si="90"/>
        <v>2770</v>
      </c>
      <c r="N35" s="33">
        <v>3.4</v>
      </c>
      <c r="O35" s="35">
        <f t="shared" ref="O35:Q35" si="91">N35*$D35</f>
        <v>941.8</v>
      </c>
      <c r="P35" s="33">
        <v>15</v>
      </c>
      <c r="Q35" s="35">
        <f t="shared" si="91"/>
        <v>4155</v>
      </c>
      <c r="R35" s="33">
        <v>12.5</v>
      </c>
      <c r="S35" s="35">
        <f t="shared" ref="S35:U35" si="92">R35*$D35</f>
        <v>3462.5</v>
      </c>
      <c r="T35" s="33">
        <v>20</v>
      </c>
      <c r="U35" s="35">
        <f t="shared" si="92"/>
        <v>5540</v>
      </c>
      <c r="V35" s="33">
        <v>29</v>
      </c>
      <c r="W35" s="35">
        <f t="shared" ref="W35:Y35" si="93">V35*$D35</f>
        <v>8033</v>
      </c>
      <c r="X35" s="33">
        <v>24</v>
      </c>
      <c r="Y35" s="35">
        <f t="shared" si="93"/>
        <v>6648</v>
      </c>
      <c r="AA35" s="33">
        <f t="shared" si="5"/>
        <v>3.4</v>
      </c>
      <c r="AB35" s="33">
        <f t="shared" si="6"/>
        <v>29</v>
      </c>
      <c r="AC35" s="41">
        <f t="shared" si="7"/>
        <v>12.798999999999999</v>
      </c>
      <c r="AD35" s="41">
        <f t="shared" si="8"/>
        <v>4</v>
      </c>
      <c r="AE35" s="41">
        <f t="shared" si="9"/>
        <v>-8.7989999999999995</v>
      </c>
    </row>
    <row r="36" spans="1:31" ht="15.75">
      <c r="A36" s="17">
        <v>24</v>
      </c>
      <c r="B36" s="7" t="s">
        <v>30</v>
      </c>
      <c r="C36" s="15" t="s">
        <v>93</v>
      </c>
      <c r="D36" s="16">
        <v>1101</v>
      </c>
      <c r="E36" s="17" t="s">
        <v>1</v>
      </c>
      <c r="F36" s="33">
        <v>40</v>
      </c>
      <c r="G36" s="35">
        <f t="shared" si="0"/>
        <v>44040</v>
      </c>
      <c r="H36" s="33">
        <v>40</v>
      </c>
      <c r="I36" s="35">
        <f t="shared" si="0"/>
        <v>44040</v>
      </c>
      <c r="J36" s="33">
        <v>38.880000000000003</v>
      </c>
      <c r="K36" s="35">
        <f t="shared" ref="K36:M36" si="94">J36*$D36</f>
        <v>42806.880000000005</v>
      </c>
      <c r="L36" s="33">
        <v>40</v>
      </c>
      <c r="M36" s="35">
        <f t="shared" si="94"/>
        <v>44040</v>
      </c>
      <c r="N36" s="33">
        <v>34</v>
      </c>
      <c r="O36" s="35">
        <f t="shared" ref="O36:Q36" si="95">N36*$D36</f>
        <v>37434</v>
      </c>
      <c r="P36" s="33">
        <v>50</v>
      </c>
      <c r="Q36" s="35">
        <f t="shared" si="95"/>
        <v>55050</v>
      </c>
      <c r="R36" s="33">
        <v>36.799999999999997</v>
      </c>
      <c r="S36" s="35">
        <f t="shared" ref="S36:U36" si="96">R36*$D36</f>
        <v>40516.799999999996</v>
      </c>
      <c r="T36" s="33">
        <v>41</v>
      </c>
      <c r="U36" s="35">
        <f t="shared" si="96"/>
        <v>45141</v>
      </c>
      <c r="V36" s="33">
        <v>39</v>
      </c>
      <c r="W36" s="35">
        <f t="shared" ref="W36:Y36" si="97">V36*$D36</f>
        <v>42939</v>
      </c>
      <c r="X36" s="33">
        <v>38</v>
      </c>
      <c r="Y36" s="35">
        <f t="shared" si="97"/>
        <v>41838</v>
      </c>
      <c r="AA36" s="33">
        <f t="shared" si="5"/>
        <v>34</v>
      </c>
      <c r="AB36" s="33">
        <f t="shared" si="6"/>
        <v>50</v>
      </c>
      <c r="AC36" s="41">
        <f t="shared" si="7"/>
        <v>39.768000000000001</v>
      </c>
      <c r="AD36" s="41">
        <f t="shared" si="8"/>
        <v>40</v>
      </c>
      <c r="AE36" s="41">
        <f t="shared" si="9"/>
        <v>0.23199999999999932</v>
      </c>
    </row>
    <row r="37" spans="1:31" ht="15.75">
      <c r="A37" s="17">
        <v>25</v>
      </c>
      <c r="B37" s="7" t="s">
        <v>18</v>
      </c>
      <c r="C37" s="15" t="s">
        <v>101</v>
      </c>
      <c r="D37" s="16">
        <v>22859</v>
      </c>
      <c r="E37" s="17" t="s">
        <v>1</v>
      </c>
      <c r="F37" s="33">
        <v>40</v>
      </c>
      <c r="G37" s="35">
        <f t="shared" si="0"/>
        <v>914360</v>
      </c>
      <c r="H37" s="33">
        <v>45</v>
      </c>
      <c r="I37" s="35">
        <f t="shared" si="0"/>
        <v>1028655</v>
      </c>
      <c r="J37" s="33">
        <v>38.880000000000003</v>
      </c>
      <c r="K37" s="35">
        <f t="shared" ref="K37:M37" si="98">J37*$D37</f>
        <v>888757.92</v>
      </c>
      <c r="L37" s="33">
        <v>45</v>
      </c>
      <c r="M37" s="35">
        <f t="shared" si="98"/>
        <v>1028655</v>
      </c>
      <c r="N37" s="33">
        <v>32</v>
      </c>
      <c r="O37" s="35">
        <f t="shared" ref="O37:Q37" si="99">N37*$D37</f>
        <v>731488</v>
      </c>
      <c r="P37" s="33">
        <v>40</v>
      </c>
      <c r="Q37" s="35">
        <f t="shared" si="99"/>
        <v>914360</v>
      </c>
      <c r="R37" s="33">
        <v>32.9</v>
      </c>
      <c r="S37" s="35">
        <f t="shared" ref="S37:U37" si="100">R37*$D37</f>
        <v>752061.1</v>
      </c>
      <c r="T37" s="33">
        <v>39</v>
      </c>
      <c r="U37" s="35">
        <f t="shared" si="100"/>
        <v>891501</v>
      </c>
      <c r="V37" s="33">
        <v>45</v>
      </c>
      <c r="W37" s="35">
        <f t="shared" ref="W37:Y37" si="101">V37*$D37</f>
        <v>1028655</v>
      </c>
      <c r="X37" s="33">
        <v>32</v>
      </c>
      <c r="Y37" s="35">
        <f t="shared" si="101"/>
        <v>731488</v>
      </c>
      <c r="AA37" s="33">
        <f t="shared" si="5"/>
        <v>32</v>
      </c>
      <c r="AB37" s="33">
        <f t="shared" si="6"/>
        <v>45</v>
      </c>
      <c r="AC37" s="41">
        <f t="shared" si="7"/>
        <v>38.977999999999994</v>
      </c>
      <c r="AD37" s="41">
        <f t="shared" si="8"/>
        <v>40</v>
      </c>
      <c r="AE37" s="41">
        <f t="shared" si="9"/>
        <v>1.0220000000000056</v>
      </c>
    </row>
    <row r="38" spans="1:31" ht="15.75">
      <c r="A38" s="17">
        <v>26</v>
      </c>
      <c r="B38" s="7" t="s">
        <v>19</v>
      </c>
      <c r="C38" s="15" t="s">
        <v>102</v>
      </c>
      <c r="D38" s="16">
        <v>159</v>
      </c>
      <c r="E38" s="17" t="s">
        <v>1</v>
      </c>
      <c r="F38" s="33">
        <v>40</v>
      </c>
      <c r="G38" s="35">
        <f t="shared" si="0"/>
        <v>6360</v>
      </c>
      <c r="H38" s="33">
        <v>45</v>
      </c>
      <c r="I38" s="35">
        <f t="shared" si="0"/>
        <v>7155</v>
      </c>
      <c r="J38" s="33">
        <v>38.909999999999997</v>
      </c>
      <c r="K38" s="35">
        <f t="shared" ref="K38:M38" si="102">J38*$D38</f>
        <v>6186.69</v>
      </c>
      <c r="L38" s="33">
        <v>45</v>
      </c>
      <c r="M38" s="35">
        <f t="shared" si="102"/>
        <v>7155</v>
      </c>
      <c r="N38" s="33">
        <v>37</v>
      </c>
      <c r="O38" s="35">
        <f t="shared" ref="O38:Q38" si="103">N38*$D38</f>
        <v>5883</v>
      </c>
      <c r="P38" s="33">
        <v>55</v>
      </c>
      <c r="Q38" s="35">
        <f t="shared" si="103"/>
        <v>8745</v>
      </c>
      <c r="R38" s="33">
        <v>38.299999999999997</v>
      </c>
      <c r="S38" s="35">
        <f t="shared" ref="S38:U38" si="104">R38*$D38</f>
        <v>6089.7</v>
      </c>
      <c r="T38" s="33">
        <v>47</v>
      </c>
      <c r="U38" s="35">
        <f t="shared" si="104"/>
        <v>7473</v>
      </c>
      <c r="V38" s="33">
        <v>55</v>
      </c>
      <c r="W38" s="35">
        <f t="shared" ref="W38:Y38" si="105">V38*$D38</f>
        <v>8745</v>
      </c>
      <c r="X38" s="33">
        <v>45</v>
      </c>
      <c r="Y38" s="35">
        <f t="shared" si="105"/>
        <v>7155</v>
      </c>
      <c r="AA38" s="33">
        <f t="shared" si="5"/>
        <v>37</v>
      </c>
      <c r="AB38" s="33">
        <f t="shared" si="6"/>
        <v>55</v>
      </c>
      <c r="AC38" s="41">
        <f t="shared" si="7"/>
        <v>44.620999999999995</v>
      </c>
      <c r="AD38" s="41">
        <f t="shared" si="8"/>
        <v>40</v>
      </c>
      <c r="AE38" s="41">
        <f t="shared" si="9"/>
        <v>-4.6209999999999951</v>
      </c>
    </row>
    <row r="39" spans="1:31" ht="15.75">
      <c r="A39" s="17">
        <v>27</v>
      </c>
      <c r="B39" s="7" t="s">
        <v>38</v>
      </c>
      <c r="C39" s="15" t="s">
        <v>103</v>
      </c>
      <c r="D39" s="16">
        <v>456</v>
      </c>
      <c r="E39" s="17" t="s">
        <v>1</v>
      </c>
      <c r="F39" s="33">
        <v>50</v>
      </c>
      <c r="G39" s="35">
        <f t="shared" si="0"/>
        <v>22800</v>
      </c>
      <c r="H39" s="33">
        <v>45</v>
      </c>
      <c r="I39" s="35">
        <f t="shared" si="0"/>
        <v>20520</v>
      </c>
      <c r="J39" s="33">
        <v>40.4</v>
      </c>
      <c r="K39" s="35">
        <f t="shared" ref="K39:M39" si="106">J39*$D39</f>
        <v>18422.399999999998</v>
      </c>
      <c r="L39" s="33">
        <v>50</v>
      </c>
      <c r="M39" s="35">
        <f t="shared" si="106"/>
        <v>22800</v>
      </c>
      <c r="N39" s="33">
        <v>37</v>
      </c>
      <c r="O39" s="35">
        <f t="shared" ref="O39:Q39" si="107">N39*$D39</f>
        <v>16872</v>
      </c>
      <c r="P39" s="33">
        <v>55</v>
      </c>
      <c r="Q39" s="35">
        <f t="shared" si="107"/>
        <v>25080</v>
      </c>
      <c r="R39" s="33">
        <v>34.299999999999997</v>
      </c>
      <c r="S39" s="35">
        <f t="shared" ref="S39:U39" si="108">R39*$D39</f>
        <v>15640.8</v>
      </c>
      <c r="T39" s="33">
        <v>45</v>
      </c>
      <c r="U39" s="35">
        <f t="shared" si="108"/>
        <v>20520</v>
      </c>
      <c r="V39" s="33">
        <v>70</v>
      </c>
      <c r="W39" s="35">
        <f t="shared" ref="W39:Y39" si="109">V39*$D39</f>
        <v>31920</v>
      </c>
      <c r="X39" s="33">
        <v>50</v>
      </c>
      <c r="Y39" s="35">
        <f t="shared" si="109"/>
        <v>22800</v>
      </c>
      <c r="AA39" s="33">
        <f t="shared" si="5"/>
        <v>34.299999999999997</v>
      </c>
      <c r="AB39" s="33">
        <f t="shared" si="6"/>
        <v>70</v>
      </c>
      <c r="AC39" s="41">
        <f t="shared" si="7"/>
        <v>47.67</v>
      </c>
      <c r="AD39" s="41">
        <f t="shared" si="8"/>
        <v>50</v>
      </c>
      <c r="AE39" s="41">
        <f t="shared" si="9"/>
        <v>2.3299999999999983</v>
      </c>
    </row>
    <row r="40" spans="1:31" ht="15.75">
      <c r="A40" s="17">
        <v>28</v>
      </c>
      <c r="B40" s="7" t="s">
        <v>98</v>
      </c>
      <c r="C40" s="15" t="s">
        <v>104</v>
      </c>
      <c r="D40" s="16">
        <v>225</v>
      </c>
      <c r="E40" s="17" t="s">
        <v>1</v>
      </c>
      <c r="F40" s="33">
        <v>50</v>
      </c>
      <c r="G40" s="35">
        <f t="shared" si="0"/>
        <v>11250</v>
      </c>
      <c r="H40" s="33">
        <v>45</v>
      </c>
      <c r="I40" s="35">
        <f t="shared" si="0"/>
        <v>10125</v>
      </c>
      <c r="J40" s="33">
        <v>43.75</v>
      </c>
      <c r="K40" s="35">
        <f t="shared" ref="K40:M40" si="110">J40*$D40</f>
        <v>9843.75</v>
      </c>
      <c r="L40" s="33">
        <v>50</v>
      </c>
      <c r="M40" s="35">
        <f t="shared" si="110"/>
        <v>11250</v>
      </c>
      <c r="N40" s="33">
        <v>38</v>
      </c>
      <c r="O40" s="35">
        <f t="shared" ref="O40:Q40" si="111">N40*$D40</f>
        <v>8550</v>
      </c>
      <c r="P40" s="33">
        <v>60</v>
      </c>
      <c r="Q40" s="35">
        <f t="shared" si="111"/>
        <v>13500</v>
      </c>
      <c r="R40" s="33">
        <v>34.5</v>
      </c>
      <c r="S40" s="35">
        <f t="shared" ref="S40:U40" si="112">R40*$D40</f>
        <v>7762.5</v>
      </c>
      <c r="T40" s="33">
        <v>44.5</v>
      </c>
      <c r="U40" s="35">
        <f t="shared" si="112"/>
        <v>10012.5</v>
      </c>
      <c r="V40" s="33">
        <v>80</v>
      </c>
      <c r="W40" s="35">
        <f t="shared" ref="W40:Y40" si="113">V40*$D40</f>
        <v>18000</v>
      </c>
      <c r="X40" s="33">
        <v>50</v>
      </c>
      <c r="Y40" s="35">
        <f t="shared" si="113"/>
        <v>11250</v>
      </c>
      <c r="AA40" s="33">
        <f t="shared" si="5"/>
        <v>34.5</v>
      </c>
      <c r="AB40" s="33">
        <f t="shared" si="6"/>
        <v>80</v>
      </c>
      <c r="AC40" s="41">
        <f t="shared" si="7"/>
        <v>49.575000000000003</v>
      </c>
      <c r="AD40" s="41">
        <f t="shared" si="8"/>
        <v>50</v>
      </c>
      <c r="AE40" s="41">
        <f t="shared" si="9"/>
        <v>0.42499999999999716</v>
      </c>
    </row>
    <row r="41" spans="1:31" ht="15.75">
      <c r="A41" s="17">
        <v>29</v>
      </c>
      <c r="B41" s="7" t="s">
        <v>99</v>
      </c>
      <c r="C41" s="15" t="s">
        <v>105</v>
      </c>
      <c r="D41" s="16">
        <v>7503</v>
      </c>
      <c r="E41" s="17" t="s">
        <v>1</v>
      </c>
      <c r="F41" s="33">
        <v>50</v>
      </c>
      <c r="G41" s="35">
        <f t="shared" si="0"/>
        <v>375150</v>
      </c>
      <c r="H41" s="33">
        <v>43</v>
      </c>
      <c r="I41" s="35">
        <f t="shared" si="0"/>
        <v>322629</v>
      </c>
      <c r="J41" s="33">
        <v>40.22</v>
      </c>
      <c r="K41" s="35">
        <f t="shared" ref="K41:M41" si="114">J41*$D41</f>
        <v>301770.65999999997</v>
      </c>
      <c r="L41" s="33">
        <v>55</v>
      </c>
      <c r="M41" s="35">
        <f t="shared" si="114"/>
        <v>412665</v>
      </c>
      <c r="N41" s="33">
        <v>36</v>
      </c>
      <c r="O41" s="35">
        <f t="shared" ref="O41:Q41" si="115">N41*$D41</f>
        <v>270108</v>
      </c>
      <c r="P41" s="33">
        <v>45</v>
      </c>
      <c r="Q41" s="35">
        <f t="shared" si="115"/>
        <v>337635</v>
      </c>
      <c r="R41" s="33">
        <v>33.6</v>
      </c>
      <c r="S41" s="35">
        <f t="shared" ref="S41:U41" si="116">R41*$D41</f>
        <v>252100.80000000002</v>
      </c>
      <c r="T41" s="33">
        <v>43.5</v>
      </c>
      <c r="U41" s="35">
        <f t="shared" si="116"/>
        <v>326380.5</v>
      </c>
      <c r="V41" s="33">
        <v>70</v>
      </c>
      <c r="W41" s="35">
        <f t="shared" ref="W41:Y41" si="117">V41*$D41</f>
        <v>525210</v>
      </c>
      <c r="X41" s="33">
        <v>33</v>
      </c>
      <c r="Y41" s="35">
        <f t="shared" si="117"/>
        <v>247599</v>
      </c>
      <c r="AA41" s="33">
        <f t="shared" si="5"/>
        <v>33</v>
      </c>
      <c r="AB41" s="33">
        <f t="shared" si="6"/>
        <v>70</v>
      </c>
      <c r="AC41" s="41">
        <f t="shared" si="7"/>
        <v>44.932000000000002</v>
      </c>
      <c r="AD41" s="41">
        <f t="shared" si="8"/>
        <v>50</v>
      </c>
      <c r="AE41" s="41">
        <f t="shared" si="9"/>
        <v>5.0679999999999978</v>
      </c>
    </row>
    <row r="42" spans="1:31" ht="15.75">
      <c r="A42" s="17">
        <v>30</v>
      </c>
      <c r="B42" s="7" t="s">
        <v>100</v>
      </c>
      <c r="C42" s="15" t="s">
        <v>94</v>
      </c>
      <c r="D42" s="16">
        <v>1506</v>
      </c>
      <c r="E42" s="17" t="s">
        <v>1</v>
      </c>
      <c r="F42" s="33">
        <v>50</v>
      </c>
      <c r="G42" s="35">
        <f t="shared" si="0"/>
        <v>75300</v>
      </c>
      <c r="H42" s="33">
        <v>45</v>
      </c>
      <c r="I42" s="35">
        <f t="shared" si="0"/>
        <v>67770</v>
      </c>
      <c r="J42" s="33">
        <v>33.909999999999997</v>
      </c>
      <c r="K42" s="35">
        <f t="shared" ref="K42:M42" si="118">J42*$D42</f>
        <v>51068.459999999992</v>
      </c>
      <c r="L42" s="33">
        <v>55</v>
      </c>
      <c r="M42" s="35">
        <f t="shared" si="118"/>
        <v>82830</v>
      </c>
      <c r="N42" s="33">
        <v>35</v>
      </c>
      <c r="O42" s="35">
        <f t="shared" ref="O42:Q42" si="119">N42*$D42</f>
        <v>52710</v>
      </c>
      <c r="P42" s="33">
        <v>50</v>
      </c>
      <c r="Q42" s="35">
        <f t="shared" si="119"/>
        <v>75300</v>
      </c>
      <c r="R42" s="33">
        <v>33.799999999999997</v>
      </c>
      <c r="S42" s="35">
        <f t="shared" ref="S42:U42" si="120">R42*$D42</f>
        <v>50902.799999999996</v>
      </c>
      <c r="T42" s="33">
        <v>46</v>
      </c>
      <c r="U42" s="35">
        <f t="shared" si="120"/>
        <v>69276</v>
      </c>
      <c r="V42" s="33">
        <v>75</v>
      </c>
      <c r="W42" s="35">
        <f t="shared" ref="W42:Y42" si="121">V42*$D42</f>
        <v>112950</v>
      </c>
      <c r="X42" s="33">
        <v>56</v>
      </c>
      <c r="Y42" s="35">
        <f t="shared" si="121"/>
        <v>84336</v>
      </c>
      <c r="AA42" s="33">
        <f t="shared" si="5"/>
        <v>33.799999999999997</v>
      </c>
      <c r="AB42" s="33">
        <f t="shared" si="6"/>
        <v>75</v>
      </c>
      <c r="AC42" s="41">
        <f t="shared" si="7"/>
        <v>47.970999999999997</v>
      </c>
      <c r="AD42" s="41">
        <f t="shared" si="8"/>
        <v>50</v>
      </c>
      <c r="AE42" s="41">
        <f t="shared" si="9"/>
        <v>2.0290000000000035</v>
      </c>
    </row>
    <row r="43" spans="1:31" ht="15.75">
      <c r="A43" s="17">
        <v>31</v>
      </c>
      <c r="B43" s="7" t="s">
        <v>79</v>
      </c>
      <c r="C43" s="15" t="s">
        <v>95</v>
      </c>
      <c r="D43" s="16">
        <v>3971</v>
      </c>
      <c r="E43" s="17" t="s">
        <v>1</v>
      </c>
      <c r="F43" s="33">
        <v>60</v>
      </c>
      <c r="G43" s="35">
        <f t="shared" si="0"/>
        <v>238260</v>
      </c>
      <c r="H43" s="33">
        <v>45</v>
      </c>
      <c r="I43" s="35">
        <f t="shared" si="0"/>
        <v>178695</v>
      </c>
      <c r="J43" s="33">
        <v>37.75</v>
      </c>
      <c r="K43" s="35">
        <f t="shared" ref="K43:M43" si="122">J43*$D43</f>
        <v>149905.25</v>
      </c>
      <c r="L43" s="33">
        <v>60</v>
      </c>
      <c r="M43" s="35">
        <f t="shared" si="122"/>
        <v>238260</v>
      </c>
      <c r="N43" s="33">
        <v>36</v>
      </c>
      <c r="O43" s="35">
        <f t="shared" ref="O43:Q43" si="123">N43*$D43</f>
        <v>142956</v>
      </c>
      <c r="P43" s="33">
        <v>45</v>
      </c>
      <c r="Q43" s="35">
        <f t="shared" si="123"/>
        <v>178695</v>
      </c>
      <c r="R43" s="33">
        <v>33.700000000000003</v>
      </c>
      <c r="S43" s="35">
        <f t="shared" ref="S43:U43" si="124">R43*$D43</f>
        <v>133822.70000000001</v>
      </c>
      <c r="T43" s="33">
        <v>43</v>
      </c>
      <c r="U43" s="35">
        <f t="shared" si="124"/>
        <v>170753</v>
      </c>
      <c r="V43" s="33">
        <v>61</v>
      </c>
      <c r="W43" s="35">
        <f t="shared" ref="W43:Y43" si="125">V43*$D43</f>
        <v>242231</v>
      </c>
      <c r="X43" s="33">
        <v>33</v>
      </c>
      <c r="Y43" s="35">
        <f t="shared" si="125"/>
        <v>131043</v>
      </c>
      <c r="AA43" s="33">
        <f t="shared" si="5"/>
        <v>33</v>
      </c>
      <c r="AB43" s="33">
        <f t="shared" si="6"/>
        <v>61</v>
      </c>
      <c r="AC43" s="41">
        <f t="shared" si="7"/>
        <v>45.445</v>
      </c>
      <c r="AD43" s="41">
        <f t="shared" si="8"/>
        <v>60</v>
      </c>
      <c r="AE43" s="41">
        <f t="shared" si="9"/>
        <v>14.555</v>
      </c>
    </row>
    <row r="44" spans="1:31" ht="15.75">
      <c r="A44" s="17">
        <v>32</v>
      </c>
      <c r="B44" s="7" t="s">
        <v>86</v>
      </c>
      <c r="C44" s="15" t="s">
        <v>106</v>
      </c>
      <c r="D44" s="16">
        <v>861</v>
      </c>
      <c r="E44" s="17" t="s">
        <v>1</v>
      </c>
      <c r="F44" s="33">
        <v>60</v>
      </c>
      <c r="G44" s="35">
        <f t="shared" si="0"/>
        <v>51660</v>
      </c>
      <c r="H44" s="33">
        <v>45</v>
      </c>
      <c r="I44" s="35">
        <f t="shared" si="0"/>
        <v>38745</v>
      </c>
      <c r="J44" s="33">
        <v>46.42</v>
      </c>
      <c r="K44" s="35">
        <f t="shared" ref="K44:M44" si="126">J44*$D44</f>
        <v>39967.620000000003</v>
      </c>
      <c r="L44" s="33">
        <v>60</v>
      </c>
      <c r="M44" s="35">
        <f t="shared" si="126"/>
        <v>51660</v>
      </c>
      <c r="N44" s="33">
        <v>38</v>
      </c>
      <c r="O44" s="35">
        <f t="shared" ref="O44:Q44" si="127">N44*$D44</f>
        <v>32718</v>
      </c>
      <c r="P44" s="33">
        <v>40</v>
      </c>
      <c r="Q44" s="35">
        <f t="shared" si="127"/>
        <v>34440</v>
      </c>
      <c r="R44" s="33">
        <v>34.299999999999997</v>
      </c>
      <c r="S44" s="35">
        <f t="shared" ref="S44:U44" si="128">R44*$D44</f>
        <v>29532.3</v>
      </c>
      <c r="T44" s="33">
        <v>45</v>
      </c>
      <c r="U44" s="35">
        <f t="shared" si="128"/>
        <v>38745</v>
      </c>
      <c r="V44" s="33">
        <v>61</v>
      </c>
      <c r="W44" s="35">
        <f t="shared" ref="W44:Y44" si="129">V44*$D44</f>
        <v>52521</v>
      </c>
      <c r="X44" s="33">
        <v>50</v>
      </c>
      <c r="Y44" s="35">
        <f t="shared" si="129"/>
        <v>43050</v>
      </c>
      <c r="AA44" s="33">
        <f t="shared" si="5"/>
        <v>34.299999999999997</v>
      </c>
      <c r="AB44" s="33">
        <f t="shared" si="6"/>
        <v>61</v>
      </c>
      <c r="AC44" s="41">
        <f t="shared" si="7"/>
        <v>47.972000000000001</v>
      </c>
      <c r="AD44" s="41">
        <f t="shared" si="8"/>
        <v>60</v>
      </c>
      <c r="AE44" s="41">
        <f t="shared" si="9"/>
        <v>12.027999999999999</v>
      </c>
    </row>
    <row r="45" spans="1:31">
      <c r="A45" s="17">
        <v>33</v>
      </c>
      <c r="B45" s="7" t="s">
        <v>64</v>
      </c>
      <c r="C45" s="15" t="s">
        <v>96</v>
      </c>
      <c r="D45" s="16">
        <v>168156</v>
      </c>
      <c r="E45" s="17" t="s">
        <v>2</v>
      </c>
      <c r="F45" s="33">
        <v>1.5</v>
      </c>
      <c r="G45" s="35">
        <f t="shared" si="0"/>
        <v>252234</v>
      </c>
      <c r="H45" s="33">
        <v>1</v>
      </c>
      <c r="I45" s="35">
        <f t="shared" si="0"/>
        <v>168156</v>
      </c>
      <c r="J45" s="33">
        <v>1.91</v>
      </c>
      <c r="K45" s="35">
        <f t="shared" ref="K45:M45" si="130">J45*$D45</f>
        <v>321177.95999999996</v>
      </c>
      <c r="L45" s="33">
        <v>1.5</v>
      </c>
      <c r="M45" s="35">
        <f t="shared" si="130"/>
        <v>252234</v>
      </c>
      <c r="N45" s="33">
        <v>1.5</v>
      </c>
      <c r="O45" s="35">
        <f t="shared" ref="O45:Q45" si="131">N45*$D45</f>
        <v>252234</v>
      </c>
      <c r="P45" s="33">
        <v>1.5</v>
      </c>
      <c r="Q45" s="35">
        <f t="shared" si="131"/>
        <v>252234</v>
      </c>
      <c r="R45" s="33">
        <v>1.3</v>
      </c>
      <c r="S45" s="35">
        <f t="shared" ref="S45:U45" si="132">R45*$D45</f>
        <v>218602.80000000002</v>
      </c>
      <c r="T45" s="33">
        <v>2</v>
      </c>
      <c r="U45" s="35">
        <f t="shared" si="132"/>
        <v>336312</v>
      </c>
      <c r="V45" s="33">
        <v>4</v>
      </c>
      <c r="W45" s="35">
        <f t="shared" ref="W45:Y45" si="133">V45*$D45</f>
        <v>672624</v>
      </c>
      <c r="X45" s="33">
        <v>1.6</v>
      </c>
      <c r="Y45" s="35">
        <f t="shared" si="133"/>
        <v>269049.60000000003</v>
      </c>
      <c r="AA45" s="33">
        <f t="shared" si="5"/>
        <v>1</v>
      </c>
      <c r="AB45" s="33">
        <f t="shared" si="6"/>
        <v>4</v>
      </c>
      <c r="AC45" s="41">
        <f t="shared" si="7"/>
        <v>1.7810000000000001</v>
      </c>
      <c r="AD45" s="41">
        <f t="shared" si="8"/>
        <v>1.5</v>
      </c>
      <c r="AE45" s="41">
        <f t="shared" si="9"/>
        <v>-0.28100000000000014</v>
      </c>
    </row>
    <row r="46" spans="1:31">
      <c r="A46" s="17">
        <v>34</v>
      </c>
      <c r="B46" s="7" t="s">
        <v>65</v>
      </c>
      <c r="C46" s="8" t="s">
        <v>66</v>
      </c>
      <c r="D46" s="16">
        <v>66449</v>
      </c>
      <c r="E46" s="17" t="s">
        <v>2</v>
      </c>
      <c r="F46" s="33">
        <v>2</v>
      </c>
      <c r="G46" s="35">
        <f t="shared" si="0"/>
        <v>132898</v>
      </c>
      <c r="H46" s="33">
        <v>3.5</v>
      </c>
      <c r="I46" s="35">
        <f t="shared" si="0"/>
        <v>232571.5</v>
      </c>
      <c r="J46" s="33">
        <v>6.53</v>
      </c>
      <c r="K46" s="35">
        <f t="shared" ref="K46:M46" si="134">J46*$D46</f>
        <v>433911.97000000003</v>
      </c>
      <c r="L46" s="33">
        <v>3.5</v>
      </c>
      <c r="M46" s="35">
        <f t="shared" si="134"/>
        <v>232571.5</v>
      </c>
      <c r="N46" s="33">
        <v>2.75</v>
      </c>
      <c r="O46" s="35">
        <f t="shared" ref="O46:Q46" si="135">N46*$D46</f>
        <v>182734.75</v>
      </c>
      <c r="P46" s="33">
        <v>2</v>
      </c>
      <c r="Q46" s="35">
        <f t="shared" si="135"/>
        <v>132898</v>
      </c>
      <c r="R46" s="33">
        <v>3.5</v>
      </c>
      <c r="S46" s="35">
        <f t="shared" ref="S46:U46" si="136">R46*$D46</f>
        <v>232571.5</v>
      </c>
      <c r="T46" s="33">
        <v>3.55</v>
      </c>
      <c r="U46" s="35">
        <f t="shared" si="136"/>
        <v>235893.94999999998</v>
      </c>
      <c r="V46" s="33">
        <v>3.5</v>
      </c>
      <c r="W46" s="35">
        <f t="shared" ref="W46:Y46" si="137">V46*$D46</f>
        <v>232571.5</v>
      </c>
      <c r="X46" s="33">
        <v>4.9000000000000004</v>
      </c>
      <c r="Y46" s="35">
        <f t="shared" si="137"/>
        <v>325600.10000000003</v>
      </c>
      <c r="AA46" s="33">
        <f t="shared" si="5"/>
        <v>2</v>
      </c>
      <c r="AB46" s="33">
        <f t="shared" si="6"/>
        <v>6.53</v>
      </c>
      <c r="AC46" s="41">
        <f t="shared" si="7"/>
        <v>3.5730000000000004</v>
      </c>
      <c r="AD46" s="41">
        <f t="shared" si="8"/>
        <v>2</v>
      </c>
      <c r="AE46" s="41">
        <f t="shared" si="9"/>
        <v>-1.5730000000000004</v>
      </c>
    </row>
    <row r="47" spans="1:31">
      <c r="A47" s="17">
        <v>35</v>
      </c>
      <c r="B47" s="7">
        <v>310</v>
      </c>
      <c r="C47" s="8" t="s">
        <v>125</v>
      </c>
      <c r="D47" s="16">
        <v>5300</v>
      </c>
      <c r="E47" s="17" t="s">
        <v>1</v>
      </c>
      <c r="F47" s="33">
        <v>24</v>
      </c>
      <c r="G47" s="35">
        <f t="shared" si="0"/>
        <v>127200</v>
      </c>
      <c r="H47" s="33">
        <v>22</v>
      </c>
      <c r="I47" s="35">
        <f t="shared" si="0"/>
        <v>116600</v>
      </c>
      <c r="J47" s="33">
        <v>21.95</v>
      </c>
      <c r="K47" s="35">
        <f t="shared" ref="K47:M47" si="138">J47*$D47</f>
        <v>116335</v>
      </c>
      <c r="L47" s="33">
        <v>25</v>
      </c>
      <c r="M47" s="35">
        <f t="shared" si="138"/>
        <v>132500</v>
      </c>
      <c r="N47" s="33">
        <v>19</v>
      </c>
      <c r="O47" s="35">
        <f t="shared" ref="O47:Q47" si="139">N47*$D47</f>
        <v>100700</v>
      </c>
      <c r="P47" s="33">
        <v>40</v>
      </c>
      <c r="Q47" s="35">
        <f t="shared" si="139"/>
        <v>212000</v>
      </c>
      <c r="R47" s="33">
        <v>33.9</v>
      </c>
      <c r="S47" s="35">
        <f t="shared" ref="S47:U47" si="140">R47*$D47</f>
        <v>179670</v>
      </c>
      <c r="T47" s="33">
        <v>28</v>
      </c>
      <c r="U47" s="35">
        <f t="shared" si="140"/>
        <v>148400</v>
      </c>
      <c r="V47" s="33">
        <v>24</v>
      </c>
      <c r="W47" s="35">
        <f t="shared" ref="W47:Y47" si="141">V47*$D47</f>
        <v>127200</v>
      </c>
      <c r="X47" s="33">
        <v>30</v>
      </c>
      <c r="Y47" s="35">
        <f t="shared" si="141"/>
        <v>159000</v>
      </c>
      <c r="AA47" s="33">
        <f t="shared" si="5"/>
        <v>19</v>
      </c>
      <c r="AB47" s="33">
        <f t="shared" si="6"/>
        <v>40</v>
      </c>
      <c r="AC47" s="41">
        <f t="shared" si="7"/>
        <v>26.785000000000004</v>
      </c>
      <c r="AD47" s="41">
        <f t="shared" si="8"/>
        <v>24</v>
      </c>
      <c r="AE47" s="41">
        <f t="shared" si="9"/>
        <v>-2.7850000000000037</v>
      </c>
    </row>
    <row r="48" spans="1:31">
      <c r="A48" s="17">
        <v>36</v>
      </c>
      <c r="B48" s="7" t="s">
        <v>75</v>
      </c>
      <c r="C48" s="8" t="s">
        <v>76</v>
      </c>
      <c r="D48" s="16">
        <v>1</v>
      </c>
      <c r="E48" s="17" t="s">
        <v>5</v>
      </c>
      <c r="F48" s="33">
        <v>15000</v>
      </c>
      <c r="G48" s="35">
        <f t="shared" si="0"/>
        <v>15000</v>
      </c>
      <c r="H48" s="33">
        <v>50000</v>
      </c>
      <c r="I48" s="35">
        <f t="shared" si="0"/>
        <v>50000</v>
      </c>
      <c r="J48" s="33">
        <v>5300.08</v>
      </c>
      <c r="K48" s="35">
        <f t="shared" ref="K48:M48" si="142">J48*$D48</f>
        <v>5300.08</v>
      </c>
      <c r="L48" s="33">
        <v>10000</v>
      </c>
      <c r="M48" s="35">
        <f t="shared" si="142"/>
        <v>10000</v>
      </c>
      <c r="N48" s="33">
        <v>12000</v>
      </c>
      <c r="O48" s="35">
        <f t="shared" ref="O48:Q48" si="143">N48*$D48</f>
        <v>12000</v>
      </c>
      <c r="P48" s="33">
        <v>5000</v>
      </c>
      <c r="Q48" s="35">
        <f t="shared" si="143"/>
        <v>5000</v>
      </c>
      <c r="R48" s="33">
        <v>3630</v>
      </c>
      <c r="S48" s="35">
        <f t="shared" ref="S48:U48" si="144">R48*$D48</f>
        <v>3630</v>
      </c>
      <c r="T48" s="33">
        <v>25000</v>
      </c>
      <c r="U48" s="35">
        <f t="shared" si="144"/>
        <v>25000</v>
      </c>
      <c r="V48" s="33">
        <v>7500</v>
      </c>
      <c r="W48" s="35">
        <f t="shared" ref="W48:Y48" si="145">V48*$D48</f>
        <v>7500</v>
      </c>
      <c r="X48" s="33">
        <v>7500</v>
      </c>
      <c r="Y48" s="35">
        <f t="shared" si="145"/>
        <v>7500</v>
      </c>
      <c r="AA48" s="33">
        <f t="shared" si="5"/>
        <v>3630</v>
      </c>
      <c r="AB48" s="33">
        <f t="shared" si="6"/>
        <v>50000</v>
      </c>
      <c r="AC48" s="41">
        <f t="shared" si="7"/>
        <v>14093.008000000002</v>
      </c>
      <c r="AD48" s="41">
        <f t="shared" si="8"/>
        <v>15000</v>
      </c>
      <c r="AE48" s="41">
        <f t="shared" si="9"/>
        <v>906.99199999999837</v>
      </c>
    </row>
    <row r="49" spans="1:31">
      <c r="A49" s="17">
        <v>37</v>
      </c>
      <c r="B49" s="7" t="s">
        <v>107</v>
      </c>
      <c r="C49" s="8" t="s">
        <v>108</v>
      </c>
      <c r="D49" s="16">
        <v>69</v>
      </c>
      <c r="E49" s="17" t="s">
        <v>20</v>
      </c>
      <c r="F49" s="33">
        <v>5</v>
      </c>
      <c r="G49" s="35">
        <f t="shared" si="0"/>
        <v>345</v>
      </c>
      <c r="H49" s="33">
        <v>7.5</v>
      </c>
      <c r="I49" s="35">
        <f t="shared" si="0"/>
        <v>517.5</v>
      </c>
      <c r="J49" s="33">
        <v>24.17</v>
      </c>
      <c r="K49" s="35">
        <f t="shared" ref="K49:M49" si="146">J49*$D49</f>
        <v>1667.73</v>
      </c>
      <c r="L49" s="33">
        <v>75</v>
      </c>
      <c r="M49" s="35">
        <f t="shared" si="146"/>
        <v>5175</v>
      </c>
      <c r="N49" s="33">
        <v>62</v>
      </c>
      <c r="O49" s="35">
        <f t="shared" ref="O49:Q49" si="147">N49*$D49</f>
        <v>4278</v>
      </c>
      <c r="P49" s="33">
        <v>12</v>
      </c>
      <c r="Q49" s="35">
        <f t="shared" si="147"/>
        <v>828</v>
      </c>
      <c r="R49" s="33">
        <v>11.2</v>
      </c>
      <c r="S49" s="35">
        <f t="shared" ref="S49:U49" si="148">R49*$D49</f>
        <v>772.8</v>
      </c>
      <c r="T49" s="33">
        <v>25</v>
      </c>
      <c r="U49" s="35">
        <f t="shared" si="148"/>
        <v>1725</v>
      </c>
      <c r="V49" s="33">
        <v>25</v>
      </c>
      <c r="W49" s="35">
        <f t="shared" ref="W49:Y49" si="149">V49*$D49</f>
        <v>1725</v>
      </c>
      <c r="X49" s="33">
        <v>12</v>
      </c>
      <c r="Y49" s="35">
        <f t="shared" si="149"/>
        <v>828</v>
      </c>
      <c r="AA49" s="33">
        <f t="shared" si="5"/>
        <v>5</v>
      </c>
      <c r="AB49" s="33">
        <f t="shared" si="6"/>
        <v>75</v>
      </c>
      <c r="AC49" s="41">
        <f t="shared" si="7"/>
        <v>25.887</v>
      </c>
      <c r="AD49" s="41">
        <f t="shared" si="8"/>
        <v>5</v>
      </c>
      <c r="AE49" s="41">
        <f t="shared" si="9"/>
        <v>-20.887</v>
      </c>
    </row>
    <row r="50" spans="1:31">
      <c r="A50" s="17">
        <v>38</v>
      </c>
      <c r="B50" s="7" t="s">
        <v>52</v>
      </c>
      <c r="C50" s="8" t="s">
        <v>53</v>
      </c>
      <c r="D50" s="16">
        <v>1</v>
      </c>
      <c r="E50" s="17" t="s">
        <v>22</v>
      </c>
      <c r="F50" s="33">
        <v>800</v>
      </c>
      <c r="G50" s="35">
        <f t="shared" si="0"/>
        <v>800</v>
      </c>
      <c r="H50" s="33">
        <v>2000</v>
      </c>
      <c r="I50" s="35">
        <f t="shared" si="0"/>
        <v>2000</v>
      </c>
      <c r="J50" s="33">
        <v>3582.79</v>
      </c>
      <c r="K50" s="35">
        <f t="shared" ref="K50:M50" si="150">J50*$D50</f>
        <v>3582.79</v>
      </c>
      <c r="L50" s="33">
        <v>1000</v>
      </c>
      <c r="M50" s="35">
        <f t="shared" si="150"/>
        <v>1000</v>
      </c>
      <c r="N50" s="33">
        <v>24000</v>
      </c>
      <c r="O50" s="35">
        <f t="shared" ref="O50:Q50" si="151">N50*$D50</f>
        <v>24000</v>
      </c>
      <c r="P50" s="33">
        <v>350</v>
      </c>
      <c r="Q50" s="35">
        <f t="shared" si="151"/>
        <v>350</v>
      </c>
      <c r="R50" s="33">
        <v>1250</v>
      </c>
      <c r="S50" s="35">
        <f t="shared" ref="S50:U50" si="152">R50*$D50</f>
        <v>1250</v>
      </c>
      <c r="T50" s="33">
        <v>2500</v>
      </c>
      <c r="U50" s="35">
        <f t="shared" si="152"/>
        <v>2500</v>
      </c>
      <c r="V50" s="33">
        <v>1500</v>
      </c>
      <c r="W50" s="35">
        <f t="shared" ref="W50:Y50" si="153">V50*$D50</f>
        <v>1500</v>
      </c>
      <c r="X50" s="33">
        <v>600</v>
      </c>
      <c r="Y50" s="35">
        <f t="shared" si="153"/>
        <v>600</v>
      </c>
      <c r="AA50" s="33">
        <f t="shared" si="5"/>
        <v>350</v>
      </c>
      <c r="AB50" s="33">
        <f t="shared" si="6"/>
        <v>24000</v>
      </c>
      <c r="AC50" s="41">
        <f t="shared" si="7"/>
        <v>3758.279</v>
      </c>
      <c r="AD50" s="41">
        <f t="shared" si="8"/>
        <v>800</v>
      </c>
      <c r="AE50" s="41">
        <f t="shared" si="9"/>
        <v>-2958.279</v>
      </c>
    </row>
    <row r="51" spans="1:31">
      <c r="A51" s="17">
        <v>39</v>
      </c>
      <c r="B51" s="7" t="s">
        <v>54</v>
      </c>
      <c r="C51" s="8" t="s">
        <v>55</v>
      </c>
      <c r="D51" s="16">
        <v>145</v>
      </c>
      <c r="E51" s="17" t="s">
        <v>20</v>
      </c>
      <c r="F51" s="33">
        <v>20</v>
      </c>
      <c r="G51" s="35">
        <f t="shared" si="0"/>
        <v>2900</v>
      </c>
      <c r="H51" s="33">
        <v>8</v>
      </c>
      <c r="I51" s="35">
        <f t="shared" si="0"/>
        <v>1160</v>
      </c>
      <c r="J51" s="33">
        <v>11.5</v>
      </c>
      <c r="K51" s="35">
        <f t="shared" ref="K51:M51" si="154">J51*$D51</f>
        <v>1667.5</v>
      </c>
      <c r="L51" s="33">
        <v>75</v>
      </c>
      <c r="M51" s="35">
        <f t="shared" si="154"/>
        <v>10875</v>
      </c>
      <c r="N51" s="33">
        <v>45</v>
      </c>
      <c r="O51" s="35">
        <f t="shared" ref="O51:Q51" si="155">N51*$D51</f>
        <v>6525</v>
      </c>
      <c r="P51" s="33">
        <v>15</v>
      </c>
      <c r="Q51" s="35">
        <f t="shared" si="155"/>
        <v>2175</v>
      </c>
      <c r="R51" s="33">
        <v>17.3</v>
      </c>
      <c r="S51" s="35">
        <f t="shared" ref="S51:U51" si="156">R51*$D51</f>
        <v>2508.5</v>
      </c>
      <c r="T51" s="33">
        <v>27</v>
      </c>
      <c r="U51" s="35">
        <f t="shared" si="156"/>
        <v>3915</v>
      </c>
      <c r="V51" s="33">
        <v>20</v>
      </c>
      <c r="W51" s="35">
        <f t="shared" ref="W51:Y51" si="157">V51*$D51</f>
        <v>2900</v>
      </c>
      <c r="X51" s="33">
        <v>4</v>
      </c>
      <c r="Y51" s="35">
        <f t="shared" si="157"/>
        <v>580</v>
      </c>
      <c r="AA51" s="33">
        <f t="shared" si="5"/>
        <v>4</v>
      </c>
      <c r="AB51" s="33">
        <f t="shared" si="6"/>
        <v>75</v>
      </c>
      <c r="AC51" s="41">
        <f t="shared" si="7"/>
        <v>24.28</v>
      </c>
      <c r="AD51" s="41">
        <f t="shared" si="8"/>
        <v>20</v>
      </c>
      <c r="AE51" s="41">
        <f t="shared" si="9"/>
        <v>-4.2800000000000011</v>
      </c>
    </row>
    <row r="52" spans="1:31">
      <c r="A52" s="17">
        <v>40</v>
      </c>
      <c r="B52" s="7" t="s">
        <v>50</v>
      </c>
      <c r="C52" s="8" t="s">
        <v>51</v>
      </c>
      <c r="D52" s="16">
        <v>1</v>
      </c>
      <c r="E52" s="17" t="s">
        <v>22</v>
      </c>
      <c r="F52" s="33">
        <v>8000</v>
      </c>
      <c r="G52" s="35">
        <f t="shared" si="0"/>
        <v>8000</v>
      </c>
      <c r="H52" s="33">
        <v>6000</v>
      </c>
      <c r="I52" s="35">
        <f t="shared" si="0"/>
        <v>6000</v>
      </c>
      <c r="J52" s="33">
        <v>3582.79</v>
      </c>
      <c r="K52" s="35">
        <f t="shared" ref="K52:M52" si="158">J52*$D52</f>
        <v>3582.79</v>
      </c>
      <c r="L52" s="33">
        <v>2000</v>
      </c>
      <c r="M52" s="35">
        <f t="shared" si="158"/>
        <v>2000</v>
      </c>
      <c r="N52" s="33">
        <v>4900</v>
      </c>
      <c r="O52" s="35">
        <f t="shared" ref="O52:Q52" si="159">N52*$D52</f>
        <v>4900</v>
      </c>
      <c r="P52" s="33">
        <v>8500</v>
      </c>
      <c r="Q52" s="35">
        <f t="shared" si="159"/>
        <v>8500</v>
      </c>
      <c r="R52" s="33">
        <v>5500</v>
      </c>
      <c r="S52" s="35">
        <f t="shared" ref="S52:U52" si="160">R52*$D52</f>
        <v>5500</v>
      </c>
      <c r="T52" s="33">
        <v>20000</v>
      </c>
      <c r="U52" s="35">
        <f t="shared" si="160"/>
        <v>20000</v>
      </c>
      <c r="V52" s="33">
        <v>5000</v>
      </c>
      <c r="W52" s="35">
        <f t="shared" ref="W52:Y52" si="161">V52*$D52</f>
        <v>5000</v>
      </c>
      <c r="X52" s="33">
        <v>7500</v>
      </c>
      <c r="Y52" s="35">
        <f t="shared" si="161"/>
        <v>7500</v>
      </c>
      <c r="AA52" s="33">
        <f t="shared" si="5"/>
        <v>2000</v>
      </c>
      <c r="AB52" s="33">
        <f t="shared" si="6"/>
        <v>20000</v>
      </c>
      <c r="AC52" s="41">
        <f t="shared" si="7"/>
        <v>7098.2790000000005</v>
      </c>
      <c r="AD52" s="41">
        <f t="shared" si="8"/>
        <v>8000</v>
      </c>
      <c r="AE52" s="41">
        <f t="shared" si="9"/>
        <v>901.72099999999955</v>
      </c>
    </row>
    <row r="53" spans="1:31">
      <c r="A53" s="17">
        <v>41</v>
      </c>
      <c r="B53" s="7" t="s">
        <v>67</v>
      </c>
      <c r="C53" s="8" t="s">
        <v>68</v>
      </c>
      <c r="D53" s="16">
        <v>4825</v>
      </c>
      <c r="E53" s="17" t="s">
        <v>20</v>
      </c>
      <c r="F53" s="33">
        <v>1</v>
      </c>
      <c r="G53" s="35">
        <f t="shared" si="0"/>
        <v>4825</v>
      </c>
      <c r="H53" s="33">
        <v>0.5</v>
      </c>
      <c r="I53" s="35">
        <f t="shared" si="0"/>
        <v>2412.5</v>
      </c>
      <c r="J53" s="33">
        <v>0.65</v>
      </c>
      <c r="K53" s="35">
        <f t="shared" ref="K53:M53" si="162">J53*$D53</f>
        <v>3136.25</v>
      </c>
      <c r="L53" s="33">
        <v>0.5</v>
      </c>
      <c r="M53" s="35">
        <f t="shared" si="162"/>
        <v>2412.5</v>
      </c>
      <c r="N53" s="33">
        <v>0.5</v>
      </c>
      <c r="O53" s="35">
        <f t="shared" ref="O53:Q53" si="163">N53*$D53</f>
        <v>2412.5</v>
      </c>
      <c r="P53" s="33">
        <v>1</v>
      </c>
      <c r="Q53" s="35">
        <f t="shared" si="163"/>
        <v>4825</v>
      </c>
      <c r="R53" s="33">
        <v>0.5</v>
      </c>
      <c r="S53" s="35">
        <f t="shared" ref="S53:U53" si="164">R53*$D53</f>
        <v>2412.5</v>
      </c>
      <c r="T53" s="33">
        <v>0.9</v>
      </c>
      <c r="U53" s="35">
        <f t="shared" si="164"/>
        <v>4342.5</v>
      </c>
      <c r="V53" s="33">
        <v>3</v>
      </c>
      <c r="W53" s="35">
        <f t="shared" ref="W53:Y53" si="165">V53*$D53</f>
        <v>14475</v>
      </c>
      <c r="X53" s="33">
        <v>0.5</v>
      </c>
      <c r="Y53" s="35">
        <f t="shared" si="165"/>
        <v>2412.5</v>
      </c>
      <c r="AA53" s="33">
        <f t="shared" si="5"/>
        <v>0.5</v>
      </c>
      <c r="AB53" s="33">
        <f t="shared" si="6"/>
        <v>3</v>
      </c>
      <c r="AC53" s="41">
        <f t="shared" si="7"/>
        <v>0.90500000000000003</v>
      </c>
      <c r="AD53" s="41">
        <f t="shared" si="8"/>
        <v>1</v>
      </c>
      <c r="AE53" s="41">
        <f t="shared" si="9"/>
        <v>9.4999999999999973E-2</v>
      </c>
    </row>
    <row r="54" spans="1:31">
      <c r="A54" s="17">
        <v>42</v>
      </c>
      <c r="B54" s="7" t="s">
        <v>69</v>
      </c>
      <c r="C54" s="8" t="s">
        <v>70</v>
      </c>
      <c r="D54" s="16">
        <v>1</v>
      </c>
      <c r="E54" s="17" t="s">
        <v>22</v>
      </c>
      <c r="F54" s="33">
        <v>1000</v>
      </c>
      <c r="G54" s="35">
        <f t="shared" si="0"/>
        <v>1000</v>
      </c>
      <c r="H54" s="33">
        <v>300</v>
      </c>
      <c r="I54" s="35">
        <f t="shared" si="0"/>
        <v>300</v>
      </c>
      <c r="J54" s="33">
        <v>1276.4100000000001</v>
      </c>
      <c r="K54" s="35">
        <f t="shared" ref="K54:M54" si="166">J54*$D54</f>
        <v>1276.4100000000001</v>
      </c>
      <c r="L54" s="33">
        <v>500</v>
      </c>
      <c r="M54" s="35">
        <f t="shared" si="166"/>
        <v>500</v>
      </c>
      <c r="N54" s="33">
        <v>290</v>
      </c>
      <c r="O54" s="35">
        <f t="shared" ref="O54:Q54" si="167">N54*$D54</f>
        <v>290</v>
      </c>
      <c r="P54" s="33">
        <v>2000</v>
      </c>
      <c r="Q54" s="35">
        <f t="shared" si="167"/>
        <v>2000</v>
      </c>
      <c r="R54" s="33">
        <v>580</v>
      </c>
      <c r="S54" s="35">
        <f t="shared" ref="S54:U54" si="168">R54*$D54</f>
        <v>580</v>
      </c>
      <c r="T54" s="33">
        <v>1500</v>
      </c>
      <c r="U54" s="35">
        <f t="shared" si="168"/>
        <v>1500</v>
      </c>
      <c r="V54" s="33">
        <v>500</v>
      </c>
      <c r="W54" s="35">
        <f t="shared" ref="W54:Y54" si="169">V54*$D54</f>
        <v>500</v>
      </c>
      <c r="X54" s="33">
        <v>225</v>
      </c>
      <c r="Y54" s="35">
        <f t="shared" si="169"/>
        <v>225</v>
      </c>
      <c r="AA54" s="33">
        <f t="shared" si="5"/>
        <v>225</v>
      </c>
      <c r="AB54" s="33">
        <f t="shared" si="6"/>
        <v>2000</v>
      </c>
      <c r="AC54" s="41">
        <f t="shared" si="7"/>
        <v>817.14099999999996</v>
      </c>
      <c r="AD54" s="41">
        <f t="shared" si="8"/>
        <v>1000</v>
      </c>
      <c r="AE54" s="41">
        <f t="shared" si="9"/>
        <v>182.85900000000004</v>
      </c>
    </row>
    <row r="55" spans="1:31">
      <c r="A55" s="17" t="s">
        <v>130</v>
      </c>
      <c r="B55" s="7" t="s">
        <v>132</v>
      </c>
      <c r="C55" s="8" t="s">
        <v>134</v>
      </c>
      <c r="D55" s="16">
        <v>1727</v>
      </c>
      <c r="E55" s="17" t="s">
        <v>2</v>
      </c>
      <c r="F55" s="33">
        <v>50</v>
      </c>
      <c r="G55" s="35">
        <f t="shared" si="0"/>
        <v>86350</v>
      </c>
      <c r="H55" s="33">
        <v>2</v>
      </c>
      <c r="I55" s="35">
        <f t="shared" si="0"/>
        <v>3454</v>
      </c>
      <c r="J55" s="33">
        <v>0.74</v>
      </c>
      <c r="K55" s="35">
        <f t="shared" ref="K55:M55" si="170">J55*$D55</f>
        <v>1277.98</v>
      </c>
      <c r="L55" s="33">
        <v>5</v>
      </c>
      <c r="M55" s="35">
        <f t="shared" si="170"/>
        <v>8635</v>
      </c>
      <c r="N55" s="33">
        <v>6.8</v>
      </c>
      <c r="O55" s="35">
        <f t="shared" ref="O55:Q55" si="171">N55*$D55</f>
        <v>11743.6</v>
      </c>
      <c r="P55" s="33">
        <v>5</v>
      </c>
      <c r="Q55" s="35">
        <f t="shared" si="171"/>
        <v>8635</v>
      </c>
      <c r="R55" s="33">
        <v>13</v>
      </c>
      <c r="S55" s="35">
        <f t="shared" ref="S55:U55" si="172">R55*$D55</f>
        <v>22451</v>
      </c>
      <c r="T55" s="33">
        <v>2</v>
      </c>
      <c r="U55" s="35">
        <f t="shared" si="172"/>
        <v>3454</v>
      </c>
      <c r="V55" s="33">
        <v>8</v>
      </c>
      <c r="W55" s="35">
        <f t="shared" ref="W55:Y55" si="173">V55*$D55</f>
        <v>13816</v>
      </c>
      <c r="X55" s="33">
        <v>7</v>
      </c>
      <c r="Y55" s="35">
        <f t="shared" si="173"/>
        <v>12089</v>
      </c>
      <c r="AA55" s="33">
        <f t="shared" si="5"/>
        <v>0.74</v>
      </c>
      <c r="AB55" s="33">
        <f t="shared" si="6"/>
        <v>50</v>
      </c>
      <c r="AC55" s="41">
        <f t="shared" si="7"/>
        <v>9.9540000000000006</v>
      </c>
      <c r="AD55" s="41">
        <f t="shared" si="8"/>
        <v>50</v>
      </c>
      <c r="AE55" s="41">
        <f t="shared" si="9"/>
        <v>40.045999999999999</v>
      </c>
    </row>
    <row r="56" spans="1:31">
      <c r="A56" s="17" t="s">
        <v>131</v>
      </c>
      <c r="B56" s="7" t="s">
        <v>133</v>
      </c>
      <c r="C56" s="8" t="s">
        <v>135</v>
      </c>
      <c r="D56" s="16">
        <v>1</v>
      </c>
      <c r="E56" s="17" t="s">
        <v>22</v>
      </c>
      <c r="F56" s="33">
        <v>500</v>
      </c>
      <c r="G56" s="35">
        <f t="shared" si="0"/>
        <v>500</v>
      </c>
      <c r="H56" s="33">
        <v>200</v>
      </c>
      <c r="I56" s="35">
        <f t="shared" si="0"/>
        <v>200</v>
      </c>
      <c r="J56" s="33">
        <v>561.88</v>
      </c>
      <c r="K56" s="35">
        <f t="shared" ref="K56:M56" si="174">J56*$D56</f>
        <v>561.88</v>
      </c>
      <c r="L56" s="33">
        <v>500</v>
      </c>
      <c r="M56" s="35">
        <f t="shared" si="174"/>
        <v>500</v>
      </c>
      <c r="N56" s="33">
        <v>1900</v>
      </c>
      <c r="O56" s="35">
        <f t="shared" ref="O56:Q56" si="175">N56*$D56</f>
        <v>1900</v>
      </c>
      <c r="P56" s="33">
        <v>200</v>
      </c>
      <c r="Q56" s="35">
        <f t="shared" si="175"/>
        <v>200</v>
      </c>
      <c r="R56" s="33">
        <v>560</v>
      </c>
      <c r="S56" s="35">
        <f t="shared" ref="S56:U56" si="176">R56*$D56</f>
        <v>560</v>
      </c>
      <c r="T56" s="33">
        <v>400</v>
      </c>
      <c r="U56" s="35">
        <f t="shared" si="176"/>
        <v>400</v>
      </c>
      <c r="V56" s="33">
        <v>1000</v>
      </c>
      <c r="W56" s="35">
        <f t="shared" ref="W56:Y56" si="177">V56*$D56</f>
        <v>1000</v>
      </c>
      <c r="X56" s="33">
        <v>60</v>
      </c>
      <c r="Y56" s="35">
        <f t="shared" si="177"/>
        <v>60</v>
      </c>
      <c r="AA56" s="33">
        <f t="shared" si="5"/>
        <v>60</v>
      </c>
      <c r="AB56" s="33">
        <f t="shared" si="6"/>
        <v>1900</v>
      </c>
      <c r="AC56" s="41">
        <f t="shared" si="7"/>
        <v>588.18799999999999</v>
      </c>
      <c r="AD56" s="41">
        <f t="shared" si="8"/>
        <v>500</v>
      </c>
      <c r="AE56" s="41">
        <f t="shared" si="9"/>
        <v>-88.187999999999988</v>
      </c>
    </row>
    <row r="57" spans="1:31">
      <c r="A57" s="17">
        <v>43</v>
      </c>
      <c r="B57" s="7">
        <v>401</v>
      </c>
      <c r="C57" s="8" t="s">
        <v>77</v>
      </c>
      <c r="D57" s="16">
        <v>1</v>
      </c>
      <c r="E57" s="17" t="s">
        <v>5</v>
      </c>
      <c r="F57" s="33">
        <v>20000</v>
      </c>
      <c r="G57" s="35">
        <f t="shared" si="0"/>
        <v>20000</v>
      </c>
      <c r="H57" s="33">
        <v>35000</v>
      </c>
      <c r="I57" s="35">
        <f t="shared" si="0"/>
        <v>35000</v>
      </c>
      <c r="J57" s="33">
        <v>13046.35</v>
      </c>
      <c r="K57" s="35">
        <f t="shared" ref="K57:M57" si="178">J57*$D57</f>
        <v>13046.35</v>
      </c>
      <c r="L57" s="33">
        <v>50000</v>
      </c>
      <c r="M57" s="35">
        <f t="shared" si="178"/>
        <v>50000</v>
      </c>
      <c r="N57" s="33">
        <v>56000</v>
      </c>
      <c r="O57" s="35">
        <f t="shared" ref="O57:Q57" si="179">N57*$D57</f>
        <v>56000</v>
      </c>
      <c r="P57" s="33">
        <v>5000</v>
      </c>
      <c r="Q57" s="35">
        <f t="shared" si="179"/>
        <v>5000</v>
      </c>
      <c r="R57" s="33">
        <v>19140</v>
      </c>
      <c r="S57" s="35">
        <f t="shared" ref="S57:U57" si="180">R57*$D57</f>
        <v>19140</v>
      </c>
      <c r="T57" s="33">
        <v>20000</v>
      </c>
      <c r="U57" s="35">
        <f t="shared" si="180"/>
        <v>20000</v>
      </c>
      <c r="V57" s="33">
        <v>10000</v>
      </c>
      <c r="W57" s="35">
        <f t="shared" ref="W57:Y57" si="181">V57*$D57</f>
        <v>10000</v>
      </c>
      <c r="X57" s="33">
        <v>36500</v>
      </c>
      <c r="Y57" s="35">
        <f t="shared" si="181"/>
        <v>36500</v>
      </c>
      <c r="AA57" s="33">
        <f t="shared" si="5"/>
        <v>5000</v>
      </c>
      <c r="AB57" s="33">
        <f t="shared" si="6"/>
        <v>56000</v>
      </c>
      <c r="AC57" s="41">
        <f t="shared" si="7"/>
        <v>26468.634999999998</v>
      </c>
      <c r="AD57" s="41">
        <f t="shared" si="8"/>
        <v>20000</v>
      </c>
      <c r="AE57" s="41">
        <f t="shared" si="9"/>
        <v>-6468.6349999999984</v>
      </c>
    </row>
    <row r="58" spans="1:31">
      <c r="A58" s="17">
        <v>44</v>
      </c>
      <c r="B58" s="7" t="s">
        <v>80</v>
      </c>
      <c r="C58" s="8" t="s">
        <v>57</v>
      </c>
      <c r="D58" s="16">
        <v>29</v>
      </c>
      <c r="E58" s="17" t="s">
        <v>22</v>
      </c>
      <c r="F58" s="33">
        <v>250</v>
      </c>
      <c r="G58" s="35">
        <f t="shared" si="0"/>
        <v>7250</v>
      </c>
      <c r="H58" s="33">
        <v>400</v>
      </c>
      <c r="I58" s="35">
        <f t="shared" si="0"/>
        <v>11600</v>
      </c>
      <c r="J58" s="33">
        <v>358.77</v>
      </c>
      <c r="K58" s="35">
        <f t="shared" ref="K58:M58" si="182">J58*$D58</f>
        <v>10404.33</v>
      </c>
      <c r="L58" s="33">
        <v>175</v>
      </c>
      <c r="M58" s="35">
        <f t="shared" si="182"/>
        <v>5075</v>
      </c>
      <c r="N58" s="33">
        <v>435</v>
      </c>
      <c r="O58" s="35">
        <f>N58*$D58</f>
        <v>12615</v>
      </c>
      <c r="P58" s="33">
        <v>250</v>
      </c>
      <c r="Q58" s="35">
        <f t="shared" ref="Q58" si="183">P58*$D58</f>
        <v>7250</v>
      </c>
      <c r="R58" s="33">
        <v>240</v>
      </c>
      <c r="S58" s="35">
        <f t="shared" ref="S58:U58" si="184">R58*$D58</f>
        <v>6960</v>
      </c>
      <c r="T58" s="33">
        <v>375</v>
      </c>
      <c r="U58" s="35">
        <f t="shared" si="184"/>
        <v>10875</v>
      </c>
      <c r="V58" s="33">
        <v>400</v>
      </c>
      <c r="W58" s="35">
        <f t="shared" ref="W58:Y58" si="185">V58*$D58</f>
        <v>11600</v>
      </c>
      <c r="X58" s="33">
        <v>225</v>
      </c>
      <c r="Y58" s="35">
        <f t="shared" si="185"/>
        <v>6525</v>
      </c>
      <c r="AA58" s="33">
        <f t="shared" si="5"/>
        <v>175</v>
      </c>
      <c r="AB58" s="33">
        <f t="shared" si="6"/>
        <v>435</v>
      </c>
      <c r="AC58" s="41">
        <f t="shared" si="7"/>
        <v>310.87700000000001</v>
      </c>
      <c r="AD58" s="41">
        <f t="shared" si="8"/>
        <v>250</v>
      </c>
      <c r="AE58" s="41">
        <f t="shared" si="9"/>
        <v>-60.87700000000001</v>
      </c>
    </row>
    <row r="59" spans="1:31">
      <c r="A59" s="17">
        <v>45</v>
      </c>
      <c r="B59" s="7" t="s">
        <v>27</v>
      </c>
      <c r="C59" s="8" t="s">
        <v>31</v>
      </c>
      <c r="D59" s="16">
        <v>66702</v>
      </c>
      <c r="E59" s="17" t="s">
        <v>20</v>
      </c>
      <c r="F59" s="33">
        <v>1.75</v>
      </c>
      <c r="G59" s="35">
        <f t="shared" si="0"/>
        <v>116728.5</v>
      </c>
      <c r="H59" s="33">
        <v>1.75</v>
      </c>
      <c r="I59" s="35">
        <f t="shared" si="0"/>
        <v>116728.5</v>
      </c>
      <c r="J59" s="33">
        <v>1.9</v>
      </c>
      <c r="K59" s="35">
        <f t="shared" ref="K59:M59" si="186">J59*$D59</f>
        <v>126733.79999999999</v>
      </c>
      <c r="L59" s="33">
        <v>1.5</v>
      </c>
      <c r="M59" s="35">
        <f t="shared" si="186"/>
        <v>100053</v>
      </c>
      <c r="N59" s="33">
        <v>1.5</v>
      </c>
      <c r="O59" s="35">
        <f t="shared" ref="O59:Q59" si="187">N59*$D59</f>
        <v>100053</v>
      </c>
      <c r="P59" s="33">
        <v>2.6</v>
      </c>
      <c r="Q59" s="35">
        <f t="shared" si="187"/>
        <v>173425.2</v>
      </c>
      <c r="R59" s="33">
        <v>1.5</v>
      </c>
      <c r="S59" s="35">
        <f t="shared" ref="S59:U59" si="188">R59*$D59</f>
        <v>100053</v>
      </c>
      <c r="T59" s="33">
        <v>1.5</v>
      </c>
      <c r="U59" s="35">
        <f t="shared" si="188"/>
        <v>100053</v>
      </c>
      <c r="V59" s="33">
        <v>2.5</v>
      </c>
      <c r="W59" s="35">
        <f t="shared" ref="W59:Y59" si="189">V59*$D59</f>
        <v>166755</v>
      </c>
      <c r="X59" s="33">
        <v>1.6</v>
      </c>
      <c r="Y59" s="35">
        <f t="shared" si="189"/>
        <v>106723.20000000001</v>
      </c>
      <c r="AA59" s="33">
        <f t="shared" si="5"/>
        <v>1.5</v>
      </c>
      <c r="AB59" s="33">
        <f t="shared" si="6"/>
        <v>2.6</v>
      </c>
      <c r="AC59" s="41">
        <f t="shared" si="7"/>
        <v>1.81</v>
      </c>
      <c r="AD59" s="41">
        <f t="shared" si="8"/>
        <v>1.75</v>
      </c>
      <c r="AE59" s="41">
        <f t="shared" si="9"/>
        <v>-6.0000000000000053E-2</v>
      </c>
    </row>
    <row r="60" spans="1:31">
      <c r="A60" s="17">
        <v>46</v>
      </c>
      <c r="B60" s="7" t="s">
        <v>28</v>
      </c>
      <c r="C60" s="8" t="s">
        <v>49</v>
      </c>
      <c r="D60" s="16">
        <v>22</v>
      </c>
      <c r="E60" s="17" t="s">
        <v>22</v>
      </c>
      <c r="F60" s="33">
        <v>1500</v>
      </c>
      <c r="G60" s="35">
        <f t="shared" si="0"/>
        <v>33000</v>
      </c>
      <c r="H60" s="33">
        <v>600</v>
      </c>
      <c r="I60" s="35">
        <f t="shared" si="0"/>
        <v>13200</v>
      </c>
      <c r="J60" s="33">
        <v>776.26</v>
      </c>
      <c r="K60" s="35">
        <f t="shared" ref="K60:M60" si="190">J60*$D60</f>
        <v>17077.72</v>
      </c>
      <c r="L60" s="33">
        <v>700</v>
      </c>
      <c r="M60" s="35">
        <f t="shared" si="190"/>
        <v>15400</v>
      </c>
      <c r="N60" s="33">
        <v>528</v>
      </c>
      <c r="O60" s="35">
        <f t="shared" ref="O60:Q60" si="191">N60*$D60</f>
        <v>11616</v>
      </c>
      <c r="P60" s="33">
        <v>550</v>
      </c>
      <c r="Q60" s="35">
        <f t="shared" si="191"/>
        <v>12100</v>
      </c>
      <c r="R60" s="33">
        <v>506</v>
      </c>
      <c r="S60" s="35">
        <f t="shared" ref="S60:U60" si="192">R60*$D60</f>
        <v>11132</v>
      </c>
      <c r="T60" s="33">
        <v>675</v>
      </c>
      <c r="U60" s="35">
        <f t="shared" si="192"/>
        <v>14850</v>
      </c>
      <c r="V60" s="33">
        <v>1000</v>
      </c>
      <c r="W60" s="35">
        <f t="shared" ref="W60:Y60" si="193">V60*$D60</f>
        <v>22000</v>
      </c>
      <c r="X60" s="33">
        <v>650</v>
      </c>
      <c r="Y60" s="35">
        <f t="shared" si="193"/>
        <v>14300</v>
      </c>
      <c r="AA60" s="33">
        <f t="shared" si="5"/>
        <v>506</v>
      </c>
      <c r="AB60" s="33">
        <f t="shared" si="6"/>
        <v>1500</v>
      </c>
      <c r="AC60" s="41">
        <f t="shared" si="7"/>
        <v>748.52600000000007</v>
      </c>
      <c r="AD60" s="41">
        <f t="shared" si="8"/>
        <v>1500</v>
      </c>
      <c r="AE60" s="41">
        <f t="shared" si="9"/>
        <v>751.47399999999993</v>
      </c>
    </row>
    <row r="61" spans="1:31">
      <c r="A61" s="17">
        <v>47</v>
      </c>
      <c r="B61" s="26" t="s">
        <v>122</v>
      </c>
      <c r="C61" s="15" t="s">
        <v>123</v>
      </c>
      <c r="D61" s="16">
        <v>142</v>
      </c>
      <c r="E61" s="25" t="s">
        <v>22</v>
      </c>
      <c r="F61" s="33">
        <v>40</v>
      </c>
      <c r="G61" s="35">
        <f t="shared" si="0"/>
        <v>5680</v>
      </c>
      <c r="H61" s="33">
        <v>45</v>
      </c>
      <c r="I61" s="35">
        <f t="shared" si="0"/>
        <v>6390</v>
      </c>
      <c r="J61" s="33">
        <v>37.83</v>
      </c>
      <c r="K61" s="35">
        <f t="shared" ref="K61:M61" si="194">J61*$D61</f>
        <v>5371.86</v>
      </c>
      <c r="L61" s="33">
        <v>35</v>
      </c>
      <c r="M61" s="35">
        <f t="shared" si="194"/>
        <v>4970</v>
      </c>
      <c r="N61" s="33">
        <v>40</v>
      </c>
      <c r="O61" s="35">
        <f t="shared" ref="O61:Q61" si="195">N61*$D61</f>
        <v>5680</v>
      </c>
      <c r="P61" s="33">
        <v>60</v>
      </c>
      <c r="Q61" s="35">
        <f t="shared" si="195"/>
        <v>8520</v>
      </c>
      <c r="R61" s="33">
        <v>39</v>
      </c>
      <c r="S61" s="35">
        <f t="shared" ref="S61:U61" si="196">R61*$D61</f>
        <v>5538</v>
      </c>
      <c r="T61" s="33">
        <v>50</v>
      </c>
      <c r="U61" s="35">
        <f t="shared" si="196"/>
        <v>7100</v>
      </c>
      <c r="V61" s="33">
        <v>35</v>
      </c>
      <c r="W61" s="35">
        <f t="shared" ref="W61:Y61" si="197">V61*$D61</f>
        <v>4970</v>
      </c>
      <c r="X61" s="33">
        <v>30</v>
      </c>
      <c r="Y61" s="35">
        <f t="shared" si="197"/>
        <v>4260</v>
      </c>
      <c r="AA61" s="33">
        <f t="shared" si="5"/>
        <v>30</v>
      </c>
      <c r="AB61" s="33">
        <f t="shared" si="6"/>
        <v>60</v>
      </c>
      <c r="AC61" s="41">
        <f t="shared" si="7"/>
        <v>41.183</v>
      </c>
      <c r="AD61" s="41">
        <f t="shared" si="8"/>
        <v>40</v>
      </c>
      <c r="AE61" s="41">
        <f t="shared" si="9"/>
        <v>-1.1829999999999998</v>
      </c>
    </row>
    <row r="62" spans="1:31">
      <c r="A62" s="17">
        <v>48</v>
      </c>
      <c r="B62" s="7">
        <v>425</v>
      </c>
      <c r="C62" s="8" t="s">
        <v>78</v>
      </c>
      <c r="D62" s="16">
        <v>78692</v>
      </c>
      <c r="E62" s="17" t="s">
        <v>2</v>
      </c>
      <c r="F62" s="33">
        <v>0.75</v>
      </c>
      <c r="G62" s="35">
        <f t="shared" si="0"/>
        <v>59019</v>
      </c>
      <c r="H62" s="33">
        <v>1</v>
      </c>
      <c r="I62" s="35">
        <f t="shared" si="0"/>
        <v>78692</v>
      </c>
      <c r="J62" s="33">
        <v>0.81</v>
      </c>
      <c r="K62" s="35">
        <f t="shared" ref="K62:M62" si="198">J62*$D62</f>
        <v>63740.520000000004</v>
      </c>
      <c r="L62" s="33">
        <v>1.5</v>
      </c>
      <c r="M62" s="35">
        <f t="shared" si="198"/>
        <v>118038</v>
      </c>
      <c r="N62" s="33">
        <v>2.7</v>
      </c>
      <c r="O62" s="35">
        <f t="shared" ref="O62:Q62" si="199">N62*$D62</f>
        <v>212468.40000000002</v>
      </c>
      <c r="P62" s="33">
        <v>0.5</v>
      </c>
      <c r="Q62" s="35">
        <f t="shared" si="199"/>
        <v>39346</v>
      </c>
      <c r="R62" s="33">
        <v>1.6</v>
      </c>
      <c r="S62" s="35">
        <f t="shared" ref="S62:U62" si="200">R62*$D62</f>
        <v>125907.20000000001</v>
      </c>
      <c r="T62" s="33">
        <v>1.3</v>
      </c>
      <c r="U62" s="35">
        <f t="shared" si="200"/>
        <v>102299.6</v>
      </c>
      <c r="V62" s="33">
        <v>1</v>
      </c>
      <c r="W62" s="35">
        <f t="shared" ref="W62:Y62" si="201">V62*$D62</f>
        <v>78692</v>
      </c>
      <c r="X62" s="33">
        <v>0.75</v>
      </c>
      <c r="Y62" s="35">
        <f t="shared" si="201"/>
        <v>59019</v>
      </c>
      <c r="AA62" s="33">
        <f t="shared" si="5"/>
        <v>0.5</v>
      </c>
      <c r="AB62" s="33">
        <f t="shared" si="6"/>
        <v>2.7</v>
      </c>
      <c r="AC62" s="41">
        <f t="shared" si="7"/>
        <v>1.1910000000000003</v>
      </c>
      <c r="AD62" s="41">
        <f t="shared" si="8"/>
        <v>0.75</v>
      </c>
      <c r="AE62" s="41">
        <f t="shared" si="9"/>
        <v>-0.44100000000000028</v>
      </c>
    </row>
    <row r="63" spans="1:31">
      <c r="A63" s="17" t="s">
        <v>136</v>
      </c>
      <c r="B63" s="7" t="s">
        <v>138</v>
      </c>
      <c r="C63" s="8" t="s">
        <v>140</v>
      </c>
      <c r="D63" s="16">
        <v>53.11</v>
      </c>
      <c r="E63" s="17" t="s">
        <v>62</v>
      </c>
      <c r="F63" s="33">
        <v>1250</v>
      </c>
      <c r="G63" s="35">
        <f t="shared" si="0"/>
        <v>66387.5</v>
      </c>
      <c r="H63" s="33">
        <v>1400</v>
      </c>
      <c r="I63" s="35">
        <f t="shared" si="0"/>
        <v>74354</v>
      </c>
      <c r="J63" s="33">
        <v>1167.6400000000001</v>
      </c>
      <c r="K63" s="35">
        <f t="shared" ref="K63:M63" si="202">J63*$D63</f>
        <v>62013.360400000005</v>
      </c>
      <c r="L63" s="33">
        <v>1100</v>
      </c>
      <c r="M63" s="35">
        <f t="shared" si="202"/>
        <v>58421</v>
      </c>
      <c r="N63" s="33">
        <v>1040</v>
      </c>
      <c r="O63" s="35">
        <f t="shared" ref="O63:Q63" si="203">N63*$D63</f>
        <v>55234.400000000001</v>
      </c>
      <c r="P63" s="33">
        <v>895</v>
      </c>
      <c r="Q63" s="35">
        <f t="shared" si="203"/>
        <v>47533.45</v>
      </c>
      <c r="R63" s="33">
        <v>1440</v>
      </c>
      <c r="S63" s="35">
        <f t="shared" ref="S63:U63" si="204">R63*$D63</f>
        <v>76478.399999999994</v>
      </c>
      <c r="T63" s="33">
        <v>1000</v>
      </c>
      <c r="U63" s="35">
        <f t="shared" si="204"/>
        <v>53110</v>
      </c>
      <c r="V63" s="33">
        <v>1000</v>
      </c>
      <c r="W63" s="35">
        <f t="shared" ref="W63:Y63" si="205">V63*$D63</f>
        <v>53110</v>
      </c>
      <c r="X63" s="33">
        <v>1000</v>
      </c>
      <c r="Y63" s="35">
        <f t="shared" si="205"/>
        <v>53110</v>
      </c>
      <c r="AA63" s="33">
        <f t="shared" si="5"/>
        <v>895</v>
      </c>
      <c r="AB63" s="33">
        <f t="shared" si="6"/>
        <v>1440</v>
      </c>
      <c r="AC63" s="41">
        <f t="shared" si="7"/>
        <v>1129.2639999999999</v>
      </c>
      <c r="AD63" s="41">
        <f t="shared" si="8"/>
        <v>1250</v>
      </c>
      <c r="AE63" s="41">
        <f t="shared" si="9"/>
        <v>120.7360000000001</v>
      </c>
    </row>
    <row r="64" spans="1:31">
      <c r="A64" s="17" t="s">
        <v>137</v>
      </c>
      <c r="B64" s="7" t="s">
        <v>139</v>
      </c>
      <c r="C64" s="8" t="s">
        <v>141</v>
      </c>
      <c r="D64" s="16">
        <v>16.29</v>
      </c>
      <c r="E64" s="17" t="s">
        <v>62</v>
      </c>
      <c r="F64" s="33">
        <v>1250</v>
      </c>
      <c r="G64" s="35">
        <f t="shared" si="0"/>
        <v>20362.5</v>
      </c>
      <c r="H64" s="33">
        <v>1400</v>
      </c>
      <c r="I64" s="35">
        <f t="shared" si="0"/>
        <v>22806</v>
      </c>
      <c r="J64" s="33">
        <v>1389.44</v>
      </c>
      <c r="K64" s="35">
        <f t="shared" ref="K64:M64" si="206">J64*$D64</f>
        <v>22633.977599999998</v>
      </c>
      <c r="L64" s="33">
        <v>950</v>
      </c>
      <c r="M64" s="35">
        <f t="shared" si="206"/>
        <v>15475.5</v>
      </c>
      <c r="N64" s="33">
        <v>1240</v>
      </c>
      <c r="O64" s="35">
        <f t="shared" ref="O64:Q64" si="207">N64*$D64</f>
        <v>20199.599999999999</v>
      </c>
      <c r="P64" s="33">
        <v>760</v>
      </c>
      <c r="Q64" s="35">
        <f t="shared" si="207"/>
        <v>12380.4</v>
      </c>
      <c r="R64" s="33">
        <v>1020</v>
      </c>
      <c r="S64" s="35">
        <f t="shared" ref="S64:U64" si="208">R64*$D64</f>
        <v>16615.8</v>
      </c>
      <c r="T64" s="33">
        <v>850</v>
      </c>
      <c r="U64" s="35">
        <f t="shared" si="208"/>
        <v>13846.5</v>
      </c>
      <c r="V64" s="33">
        <v>1200</v>
      </c>
      <c r="W64" s="35">
        <f t="shared" ref="W64:Y64" si="209">V64*$D64</f>
        <v>19548</v>
      </c>
      <c r="X64" s="33">
        <v>840</v>
      </c>
      <c r="Y64" s="35">
        <f t="shared" si="209"/>
        <v>13683.599999999999</v>
      </c>
      <c r="AA64" s="33">
        <f t="shared" si="5"/>
        <v>760</v>
      </c>
      <c r="AB64" s="33">
        <f t="shared" si="6"/>
        <v>1400</v>
      </c>
      <c r="AC64" s="41">
        <f t="shared" si="7"/>
        <v>1089.944</v>
      </c>
      <c r="AD64" s="41">
        <f t="shared" si="8"/>
        <v>1250</v>
      </c>
      <c r="AE64" s="41">
        <f t="shared" si="9"/>
        <v>160.05600000000004</v>
      </c>
    </row>
    <row r="65" spans="1:31">
      <c r="A65" s="17">
        <v>49</v>
      </c>
      <c r="B65" s="7" t="s">
        <v>21</v>
      </c>
      <c r="C65" s="8" t="s">
        <v>25</v>
      </c>
      <c r="D65" s="16">
        <v>56</v>
      </c>
      <c r="E65" s="17" t="s">
        <v>1</v>
      </c>
      <c r="F65" s="33">
        <v>500</v>
      </c>
      <c r="G65" s="35">
        <f t="shared" si="0"/>
        <v>28000</v>
      </c>
      <c r="H65" s="33">
        <v>850</v>
      </c>
      <c r="I65" s="35">
        <f t="shared" si="0"/>
        <v>47600</v>
      </c>
      <c r="J65" s="33">
        <v>1010.25</v>
      </c>
      <c r="K65" s="35">
        <f t="shared" ref="K65:M65" si="210">J65*$D65</f>
        <v>56574</v>
      </c>
      <c r="L65" s="33">
        <v>800</v>
      </c>
      <c r="M65" s="35">
        <f t="shared" si="210"/>
        <v>44800</v>
      </c>
      <c r="N65" s="33">
        <v>420</v>
      </c>
      <c r="O65" s="35">
        <f t="shared" ref="O65:Q65" si="211">N65*$D65</f>
        <v>23520</v>
      </c>
      <c r="P65" s="33">
        <v>390</v>
      </c>
      <c r="Q65" s="35">
        <f t="shared" si="211"/>
        <v>21840</v>
      </c>
      <c r="R65" s="33">
        <v>760</v>
      </c>
      <c r="S65" s="35">
        <f t="shared" ref="S65:U65" si="212">R65*$D65</f>
        <v>42560</v>
      </c>
      <c r="T65" s="33">
        <v>375</v>
      </c>
      <c r="U65" s="35">
        <f t="shared" si="212"/>
        <v>21000</v>
      </c>
      <c r="V65" s="33">
        <v>600</v>
      </c>
      <c r="W65" s="35">
        <f t="shared" ref="W65:Y65" si="213">V65*$D65</f>
        <v>33600</v>
      </c>
      <c r="X65" s="33">
        <v>770</v>
      </c>
      <c r="Y65" s="35">
        <f t="shared" si="213"/>
        <v>43120</v>
      </c>
      <c r="AA65" s="33">
        <f t="shared" si="5"/>
        <v>375</v>
      </c>
      <c r="AB65" s="33">
        <f t="shared" si="6"/>
        <v>1010.25</v>
      </c>
      <c r="AC65" s="41">
        <f t="shared" si="7"/>
        <v>647.52499999999998</v>
      </c>
      <c r="AD65" s="41">
        <f t="shared" si="8"/>
        <v>500</v>
      </c>
      <c r="AE65" s="41">
        <f t="shared" si="9"/>
        <v>-147.52499999999998</v>
      </c>
    </row>
    <row r="66" spans="1:31">
      <c r="A66" s="17">
        <v>50</v>
      </c>
      <c r="B66" s="7" t="s">
        <v>56</v>
      </c>
      <c r="C66" s="8" t="s">
        <v>23</v>
      </c>
      <c r="D66" s="16">
        <v>8880</v>
      </c>
      <c r="E66" s="17" t="s">
        <v>24</v>
      </c>
      <c r="F66" s="33">
        <v>1</v>
      </c>
      <c r="G66" s="35">
        <f t="shared" si="0"/>
        <v>8880</v>
      </c>
      <c r="H66" s="33">
        <v>1.75</v>
      </c>
      <c r="I66" s="35">
        <f t="shared" si="0"/>
        <v>15540</v>
      </c>
      <c r="J66" s="33">
        <v>1.06</v>
      </c>
      <c r="K66" s="35">
        <f t="shared" ref="K66:M66" si="214">J66*$D66</f>
        <v>9412.8000000000011</v>
      </c>
      <c r="L66" s="33">
        <v>1.5</v>
      </c>
      <c r="M66" s="35">
        <f t="shared" si="214"/>
        <v>13320</v>
      </c>
      <c r="N66" s="33">
        <v>1.25</v>
      </c>
      <c r="O66" s="35">
        <f t="shared" ref="O66:Q66" si="215">N66*$D66</f>
        <v>11100</v>
      </c>
      <c r="P66" s="33">
        <v>1</v>
      </c>
      <c r="Q66" s="35">
        <f t="shared" si="215"/>
        <v>8880</v>
      </c>
      <c r="R66" s="33">
        <v>1.3</v>
      </c>
      <c r="S66" s="35">
        <f t="shared" ref="S66:U66" si="216">R66*$D66</f>
        <v>11544</v>
      </c>
      <c r="T66" s="33">
        <v>1.1000000000000001</v>
      </c>
      <c r="U66" s="35">
        <f t="shared" si="216"/>
        <v>9768</v>
      </c>
      <c r="V66" s="33">
        <v>1.5</v>
      </c>
      <c r="W66" s="35">
        <f t="shared" ref="W66:Y66" si="217">V66*$D66</f>
        <v>13320</v>
      </c>
      <c r="X66" s="33">
        <v>1.25</v>
      </c>
      <c r="Y66" s="35">
        <f t="shared" si="217"/>
        <v>11100</v>
      </c>
      <c r="AA66" s="33">
        <f t="shared" si="5"/>
        <v>1</v>
      </c>
      <c r="AB66" s="33">
        <f t="shared" si="6"/>
        <v>1.75</v>
      </c>
      <c r="AC66" s="41">
        <f t="shared" si="7"/>
        <v>1.2710000000000001</v>
      </c>
      <c r="AD66" s="41">
        <f t="shared" si="8"/>
        <v>1</v>
      </c>
      <c r="AE66" s="41">
        <f t="shared" si="9"/>
        <v>-0.27100000000000013</v>
      </c>
    </row>
    <row r="67" spans="1:31">
      <c r="A67" s="17">
        <v>51</v>
      </c>
      <c r="B67" s="7" t="s">
        <v>111</v>
      </c>
      <c r="C67" s="8" t="s">
        <v>112</v>
      </c>
      <c r="D67" s="16">
        <v>5</v>
      </c>
      <c r="E67" s="17" t="s">
        <v>20</v>
      </c>
      <c r="F67" s="33">
        <v>50</v>
      </c>
      <c r="G67" s="35">
        <f t="shared" si="0"/>
        <v>250</v>
      </c>
      <c r="H67" s="33">
        <v>300</v>
      </c>
      <c r="I67" s="35">
        <f t="shared" si="0"/>
        <v>1500</v>
      </c>
      <c r="J67" s="33">
        <v>186.08</v>
      </c>
      <c r="K67" s="35">
        <f t="shared" ref="K67:M67" si="218">J67*$D67</f>
        <v>930.40000000000009</v>
      </c>
      <c r="L67" s="33">
        <v>900</v>
      </c>
      <c r="M67" s="35">
        <f t="shared" si="218"/>
        <v>4500</v>
      </c>
      <c r="N67" s="33">
        <v>590</v>
      </c>
      <c r="O67" s="35">
        <f t="shared" ref="O67:Q67" si="219">N67*$D67</f>
        <v>2950</v>
      </c>
      <c r="P67" s="33">
        <v>100</v>
      </c>
      <c r="Q67" s="35">
        <f t="shared" si="219"/>
        <v>500</v>
      </c>
      <c r="R67" s="33">
        <v>670</v>
      </c>
      <c r="S67" s="35">
        <f t="shared" ref="S67:U67" si="220">R67*$D67</f>
        <v>3350</v>
      </c>
      <c r="T67" s="33">
        <v>220</v>
      </c>
      <c r="U67" s="35">
        <f t="shared" si="220"/>
        <v>1100</v>
      </c>
      <c r="V67" s="33">
        <v>250</v>
      </c>
      <c r="W67" s="35">
        <f t="shared" ref="W67:Y67" si="221">V67*$D67</f>
        <v>1250</v>
      </c>
      <c r="X67" s="33">
        <v>700</v>
      </c>
      <c r="Y67" s="35">
        <f t="shared" si="221"/>
        <v>3500</v>
      </c>
      <c r="AA67" s="33">
        <f t="shared" si="5"/>
        <v>50</v>
      </c>
      <c r="AB67" s="33">
        <f t="shared" si="6"/>
        <v>900</v>
      </c>
      <c r="AC67" s="41">
        <f t="shared" si="7"/>
        <v>396.608</v>
      </c>
      <c r="AD67" s="41">
        <f t="shared" si="8"/>
        <v>50</v>
      </c>
      <c r="AE67" s="41">
        <f t="shared" si="9"/>
        <v>-346.608</v>
      </c>
    </row>
    <row r="68" spans="1:31">
      <c r="A68" s="17">
        <v>52</v>
      </c>
      <c r="B68" s="7" t="s">
        <v>46</v>
      </c>
      <c r="C68" s="8" t="s">
        <v>114</v>
      </c>
      <c r="D68" s="16">
        <v>1</v>
      </c>
      <c r="E68" s="17" t="s">
        <v>22</v>
      </c>
      <c r="F68" s="33">
        <v>3000</v>
      </c>
      <c r="G68" s="35">
        <f t="shared" si="0"/>
        <v>3000</v>
      </c>
      <c r="H68" s="33">
        <v>3000</v>
      </c>
      <c r="I68" s="35">
        <f t="shared" si="0"/>
        <v>3000</v>
      </c>
      <c r="J68" s="33">
        <v>1475.71</v>
      </c>
      <c r="K68" s="35">
        <f t="shared" ref="K68:M68" si="222">J68*$D68</f>
        <v>1475.71</v>
      </c>
      <c r="L68" s="33">
        <v>4000</v>
      </c>
      <c r="M68" s="35">
        <f t="shared" si="222"/>
        <v>4000</v>
      </c>
      <c r="N68" s="33">
        <v>11000</v>
      </c>
      <c r="O68" s="35">
        <f t="shared" ref="O68:Q68" si="223">N68*$D68</f>
        <v>11000</v>
      </c>
      <c r="P68" s="33">
        <v>1500</v>
      </c>
      <c r="Q68" s="35">
        <f t="shared" si="223"/>
        <v>1500</v>
      </c>
      <c r="R68" s="33">
        <v>4800</v>
      </c>
      <c r="S68" s="35">
        <f t="shared" ref="S68:U68" si="224">R68*$D68</f>
        <v>4800</v>
      </c>
      <c r="T68" s="33">
        <v>3500</v>
      </c>
      <c r="U68" s="35">
        <f t="shared" si="224"/>
        <v>3500</v>
      </c>
      <c r="V68" s="33">
        <v>3000</v>
      </c>
      <c r="W68" s="35">
        <f t="shared" ref="W68:Y68" si="225">V68*$D68</f>
        <v>3000</v>
      </c>
      <c r="X68" s="33">
        <v>4500</v>
      </c>
      <c r="Y68" s="35">
        <f t="shared" si="225"/>
        <v>4500</v>
      </c>
      <c r="AA68" s="33">
        <f t="shared" si="5"/>
        <v>1475.71</v>
      </c>
      <c r="AB68" s="33">
        <f t="shared" si="6"/>
        <v>11000</v>
      </c>
      <c r="AC68" s="41">
        <f t="shared" si="7"/>
        <v>3977.5709999999999</v>
      </c>
      <c r="AD68" s="41">
        <f t="shared" si="8"/>
        <v>3000</v>
      </c>
      <c r="AE68" s="41">
        <f t="shared" si="9"/>
        <v>-977.57099999999991</v>
      </c>
    </row>
    <row r="69" spans="1:31">
      <c r="A69" s="17">
        <v>53</v>
      </c>
      <c r="B69" s="7" t="s">
        <v>47</v>
      </c>
      <c r="C69" s="8" t="s">
        <v>126</v>
      </c>
      <c r="D69" s="16">
        <v>60</v>
      </c>
      <c r="E69" s="17" t="s">
        <v>20</v>
      </c>
      <c r="F69" s="33">
        <v>90</v>
      </c>
      <c r="G69" s="35">
        <f t="shared" si="0"/>
        <v>5400</v>
      </c>
      <c r="H69" s="33">
        <v>120</v>
      </c>
      <c r="I69" s="35">
        <f t="shared" si="0"/>
        <v>7200</v>
      </c>
      <c r="J69" s="33">
        <v>74.84</v>
      </c>
      <c r="K69" s="35">
        <f t="shared" ref="K69:M69" si="226">J69*$D69</f>
        <v>4490.4000000000005</v>
      </c>
      <c r="L69" s="33">
        <v>100</v>
      </c>
      <c r="M69" s="35">
        <f t="shared" si="226"/>
        <v>6000</v>
      </c>
      <c r="N69" s="33">
        <v>110</v>
      </c>
      <c r="O69" s="35">
        <f t="shared" ref="O69:Q69" si="227">N69*$D69</f>
        <v>6600</v>
      </c>
      <c r="P69" s="33">
        <v>50</v>
      </c>
      <c r="Q69" s="35">
        <f t="shared" si="227"/>
        <v>3000</v>
      </c>
      <c r="R69" s="33">
        <v>110</v>
      </c>
      <c r="S69" s="35">
        <f t="shared" ref="S69:U69" si="228">R69*$D69</f>
        <v>6600</v>
      </c>
      <c r="T69" s="33">
        <v>120</v>
      </c>
      <c r="U69" s="35">
        <f t="shared" si="228"/>
        <v>7200</v>
      </c>
      <c r="V69" s="33">
        <v>77</v>
      </c>
      <c r="W69" s="35">
        <f t="shared" ref="W69:Y69" si="229">V69*$D69</f>
        <v>4620</v>
      </c>
      <c r="X69" s="33">
        <v>100</v>
      </c>
      <c r="Y69" s="35">
        <f t="shared" si="229"/>
        <v>6000</v>
      </c>
      <c r="AA69" s="33">
        <f t="shared" si="5"/>
        <v>50</v>
      </c>
      <c r="AB69" s="33">
        <f t="shared" si="6"/>
        <v>120</v>
      </c>
      <c r="AC69" s="41">
        <f t="shared" si="7"/>
        <v>95.183999999999997</v>
      </c>
      <c r="AD69" s="41">
        <f t="shared" si="8"/>
        <v>90</v>
      </c>
      <c r="AE69" s="41">
        <f t="shared" si="9"/>
        <v>-5.1839999999999975</v>
      </c>
    </row>
    <row r="70" spans="1:31">
      <c r="A70" s="17">
        <v>54</v>
      </c>
      <c r="B70" s="7" t="s">
        <v>48</v>
      </c>
      <c r="C70" s="8" t="s">
        <v>71</v>
      </c>
      <c r="D70" s="16">
        <v>1</v>
      </c>
      <c r="E70" s="17" t="s">
        <v>22</v>
      </c>
      <c r="F70" s="33">
        <v>500</v>
      </c>
      <c r="G70" s="35">
        <f t="shared" si="0"/>
        <v>500</v>
      </c>
      <c r="H70" s="33">
        <v>3000</v>
      </c>
      <c r="I70" s="35">
        <f t="shared" si="0"/>
        <v>3000</v>
      </c>
      <c r="J70" s="33">
        <v>1245.3800000000001</v>
      </c>
      <c r="K70" s="35">
        <f t="shared" ref="K70:M70" si="230">J70*$D70</f>
        <v>1245.3800000000001</v>
      </c>
      <c r="L70" s="33">
        <v>2000</v>
      </c>
      <c r="M70" s="35">
        <f t="shared" si="230"/>
        <v>2000</v>
      </c>
      <c r="N70" s="33">
        <v>1720</v>
      </c>
      <c r="O70" s="35">
        <f t="shared" ref="O70:Q70" si="231">N70*$D70</f>
        <v>1720</v>
      </c>
      <c r="P70" s="33">
        <v>2200</v>
      </c>
      <c r="Q70" s="35">
        <f t="shared" si="231"/>
        <v>2200</v>
      </c>
      <c r="R70" s="33">
        <v>3560</v>
      </c>
      <c r="S70" s="35">
        <f t="shared" ref="S70:U70" si="232">R70*$D70</f>
        <v>3560</v>
      </c>
      <c r="T70" s="33">
        <v>2000</v>
      </c>
      <c r="U70" s="35">
        <f t="shared" si="232"/>
        <v>2000</v>
      </c>
      <c r="V70" s="33">
        <v>1200</v>
      </c>
      <c r="W70" s="35">
        <f t="shared" ref="W70:Y70" si="233">V70*$D70</f>
        <v>1200</v>
      </c>
      <c r="X70" s="33">
        <v>900</v>
      </c>
      <c r="Y70" s="35">
        <f t="shared" si="233"/>
        <v>900</v>
      </c>
      <c r="AA70" s="33">
        <f t="shared" si="5"/>
        <v>500</v>
      </c>
      <c r="AB70" s="33">
        <f t="shared" si="6"/>
        <v>3560</v>
      </c>
      <c r="AC70" s="41">
        <f t="shared" si="7"/>
        <v>1832.538</v>
      </c>
      <c r="AD70" s="41">
        <f t="shared" si="8"/>
        <v>500</v>
      </c>
      <c r="AE70" s="41">
        <f t="shared" si="9"/>
        <v>-1332.538</v>
      </c>
    </row>
    <row r="71" spans="1:31">
      <c r="A71" s="17">
        <v>55</v>
      </c>
      <c r="B71" s="7" t="s">
        <v>87</v>
      </c>
      <c r="C71" s="8" t="s">
        <v>88</v>
      </c>
      <c r="D71" s="16">
        <v>1</v>
      </c>
      <c r="E71" s="17" t="s">
        <v>22</v>
      </c>
      <c r="F71" s="33">
        <v>2000</v>
      </c>
      <c r="G71" s="35">
        <f t="shared" si="0"/>
        <v>2000</v>
      </c>
      <c r="H71" s="33">
        <v>3000</v>
      </c>
      <c r="I71" s="35">
        <f t="shared" si="0"/>
        <v>3000</v>
      </c>
      <c r="J71" s="33">
        <v>1227.3399999999999</v>
      </c>
      <c r="K71" s="35">
        <f t="shared" ref="K71:M71" si="234">J71*$D71</f>
        <v>1227.3399999999999</v>
      </c>
      <c r="L71" s="33">
        <v>1250</v>
      </c>
      <c r="M71" s="35">
        <f t="shared" si="234"/>
        <v>1250</v>
      </c>
      <c r="N71" s="33">
        <v>1066</v>
      </c>
      <c r="O71" s="35">
        <f t="shared" ref="O71:Q71" si="235">N71*$D71</f>
        <v>1066</v>
      </c>
      <c r="P71" s="33">
        <v>500</v>
      </c>
      <c r="Q71" s="35">
        <f t="shared" si="235"/>
        <v>500</v>
      </c>
      <c r="R71" s="33">
        <v>835</v>
      </c>
      <c r="S71" s="35">
        <f t="shared" ref="S71:U71" si="236">R71*$D71</f>
        <v>835</v>
      </c>
      <c r="T71" s="33">
        <v>1000</v>
      </c>
      <c r="U71" s="35">
        <f t="shared" si="236"/>
        <v>1000</v>
      </c>
      <c r="V71" s="33">
        <v>1500</v>
      </c>
      <c r="W71" s="35">
        <f t="shared" ref="W71:Y71" si="237">V71*$D71</f>
        <v>1500</v>
      </c>
      <c r="X71" s="33">
        <v>1100</v>
      </c>
      <c r="Y71" s="35">
        <f t="shared" si="237"/>
        <v>1100</v>
      </c>
      <c r="AA71" s="33">
        <f t="shared" si="5"/>
        <v>500</v>
      </c>
      <c r="AB71" s="33">
        <f t="shared" si="6"/>
        <v>3000</v>
      </c>
      <c r="AC71" s="41">
        <f t="shared" si="7"/>
        <v>1347.8340000000001</v>
      </c>
      <c r="AD71" s="41">
        <f t="shared" si="8"/>
        <v>2000</v>
      </c>
      <c r="AE71" s="41">
        <f t="shared" si="9"/>
        <v>652.16599999999994</v>
      </c>
    </row>
    <row r="72" spans="1:31">
      <c r="A72" s="17">
        <v>56</v>
      </c>
      <c r="B72" s="7">
        <v>515</v>
      </c>
      <c r="C72" s="8" t="s">
        <v>72</v>
      </c>
      <c r="D72" s="16">
        <v>3940</v>
      </c>
      <c r="E72" s="17" t="s">
        <v>24</v>
      </c>
      <c r="F72" s="33">
        <v>2.5</v>
      </c>
      <c r="G72" s="35">
        <f t="shared" si="0"/>
        <v>9850</v>
      </c>
      <c r="H72" s="33">
        <v>7.75</v>
      </c>
      <c r="I72" s="35">
        <f t="shared" si="0"/>
        <v>30535</v>
      </c>
      <c r="J72" s="33">
        <v>3.17</v>
      </c>
      <c r="K72" s="35">
        <f t="shared" ref="K72:M72" si="238">J72*$D72</f>
        <v>12489.8</v>
      </c>
      <c r="L72" s="33">
        <v>10</v>
      </c>
      <c r="M72" s="35">
        <f t="shared" si="238"/>
        <v>39400</v>
      </c>
      <c r="N72" s="33">
        <v>3</v>
      </c>
      <c r="O72" s="35">
        <f t="shared" ref="O72:Q72" si="239">N72*$D72</f>
        <v>11820</v>
      </c>
      <c r="P72" s="33">
        <v>5</v>
      </c>
      <c r="Q72" s="35">
        <f t="shared" si="239"/>
        <v>19700</v>
      </c>
      <c r="R72" s="33">
        <v>5.6</v>
      </c>
      <c r="S72" s="35">
        <f t="shared" ref="S72:U72" si="240">R72*$D72</f>
        <v>22064</v>
      </c>
      <c r="T72" s="33">
        <v>15.25</v>
      </c>
      <c r="U72" s="35">
        <f t="shared" si="240"/>
        <v>60085</v>
      </c>
      <c r="V72" s="33">
        <v>4</v>
      </c>
      <c r="W72" s="35">
        <f t="shared" ref="W72:Y72" si="241">V72*$D72</f>
        <v>15760</v>
      </c>
      <c r="X72" s="33">
        <v>8</v>
      </c>
      <c r="Y72" s="35">
        <f t="shared" si="241"/>
        <v>31520</v>
      </c>
      <c r="AA72" s="33">
        <f t="shared" si="5"/>
        <v>2.5</v>
      </c>
      <c r="AB72" s="33">
        <f t="shared" si="6"/>
        <v>15.25</v>
      </c>
      <c r="AC72" s="41">
        <f t="shared" si="7"/>
        <v>6.4270000000000014</v>
      </c>
      <c r="AD72" s="41">
        <f t="shared" si="8"/>
        <v>2.5</v>
      </c>
      <c r="AE72" s="41">
        <f t="shared" si="9"/>
        <v>-3.9270000000000014</v>
      </c>
    </row>
    <row r="73" spans="1:31">
      <c r="A73" s="17">
        <v>57</v>
      </c>
      <c r="B73" s="7">
        <v>520</v>
      </c>
      <c r="C73" s="8" t="s">
        <v>73</v>
      </c>
      <c r="D73" s="16">
        <v>68</v>
      </c>
      <c r="E73" s="25" t="s">
        <v>20</v>
      </c>
      <c r="F73" s="33">
        <v>65</v>
      </c>
      <c r="G73" s="35">
        <f t="shared" si="0"/>
        <v>4420</v>
      </c>
      <c r="H73" s="33">
        <v>75</v>
      </c>
      <c r="I73" s="35">
        <f t="shared" si="0"/>
        <v>5100</v>
      </c>
      <c r="J73" s="33">
        <v>37.5</v>
      </c>
      <c r="K73" s="35">
        <f t="shared" ref="K73:M73" si="242">J73*$D73</f>
        <v>2550</v>
      </c>
      <c r="L73" s="33">
        <v>75</v>
      </c>
      <c r="M73" s="35">
        <f t="shared" si="242"/>
        <v>5100</v>
      </c>
      <c r="N73" s="33">
        <v>66</v>
      </c>
      <c r="O73" s="35">
        <f t="shared" ref="O73:Q73" si="243">N73*$D73</f>
        <v>4488</v>
      </c>
      <c r="P73" s="33">
        <v>130</v>
      </c>
      <c r="Q73" s="35">
        <f t="shared" si="243"/>
        <v>8840</v>
      </c>
      <c r="R73" s="33">
        <v>32</v>
      </c>
      <c r="S73" s="35">
        <f t="shared" ref="S73:U73" si="244">R73*$D73</f>
        <v>2176</v>
      </c>
      <c r="T73" s="33">
        <v>26.5</v>
      </c>
      <c r="U73" s="35">
        <f t="shared" si="244"/>
        <v>1802</v>
      </c>
      <c r="V73" s="33">
        <v>54</v>
      </c>
      <c r="W73" s="35">
        <f t="shared" ref="W73:Y73" si="245">V73*$D73</f>
        <v>3672</v>
      </c>
      <c r="X73" s="33">
        <v>50</v>
      </c>
      <c r="Y73" s="35">
        <f t="shared" si="245"/>
        <v>3400</v>
      </c>
      <c r="AA73" s="33">
        <f t="shared" si="5"/>
        <v>26.5</v>
      </c>
      <c r="AB73" s="33">
        <f t="shared" si="6"/>
        <v>130</v>
      </c>
      <c r="AC73" s="41">
        <f t="shared" si="7"/>
        <v>61.1</v>
      </c>
      <c r="AD73" s="41">
        <f t="shared" si="8"/>
        <v>65</v>
      </c>
      <c r="AE73" s="41">
        <f t="shared" si="9"/>
        <v>3.8999999999999986</v>
      </c>
    </row>
    <row r="74" spans="1:31">
      <c r="A74" s="17">
        <v>58</v>
      </c>
      <c r="B74" s="7">
        <v>618</v>
      </c>
      <c r="C74" s="8" t="s">
        <v>115</v>
      </c>
      <c r="D74" s="16">
        <v>22</v>
      </c>
      <c r="E74" s="17" t="s">
        <v>20</v>
      </c>
      <c r="F74" s="33">
        <v>550</v>
      </c>
      <c r="G74" s="35">
        <f t="shared" si="0"/>
        <v>12100</v>
      </c>
      <c r="H74" s="33">
        <v>3676</v>
      </c>
      <c r="I74" s="35">
        <f t="shared" si="0"/>
        <v>80872</v>
      </c>
      <c r="J74" s="33">
        <v>221.8</v>
      </c>
      <c r="K74" s="35">
        <f t="shared" ref="K74:M74" si="246">J74*$D74</f>
        <v>4879.6000000000004</v>
      </c>
      <c r="L74" s="33">
        <v>200</v>
      </c>
      <c r="M74" s="35">
        <f t="shared" si="246"/>
        <v>4400</v>
      </c>
      <c r="N74" s="33">
        <v>278</v>
      </c>
      <c r="O74" s="35">
        <f t="shared" ref="O74:Q74" si="247">N74*$D74</f>
        <v>6116</v>
      </c>
      <c r="P74" s="33">
        <v>2700</v>
      </c>
      <c r="Q74" s="35">
        <f t="shared" si="247"/>
        <v>59400</v>
      </c>
      <c r="R74" s="33">
        <v>3600</v>
      </c>
      <c r="S74" s="35">
        <f t="shared" ref="S74:U74" si="248">R74*$D74</f>
        <v>79200</v>
      </c>
      <c r="T74" s="33">
        <v>2450</v>
      </c>
      <c r="U74" s="35">
        <f t="shared" si="248"/>
        <v>53900</v>
      </c>
      <c r="V74" s="33">
        <v>700</v>
      </c>
      <c r="W74" s="35">
        <f t="shared" ref="W74:Y74" si="249">V74*$D74</f>
        <v>15400</v>
      </c>
      <c r="X74" s="33">
        <v>2765</v>
      </c>
      <c r="Y74" s="35">
        <f t="shared" si="249"/>
        <v>60830</v>
      </c>
      <c r="AA74" s="33">
        <f t="shared" si="5"/>
        <v>200</v>
      </c>
      <c r="AB74" s="33">
        <f t="shared" si="6"/>
        <v>3676</v>
      </c>
      <c r="AC74" s="41">
        <f t="shared" si="7"/>
        <v>1714.08</v>
      </c>
      <c r="AD74" s="41">
        <f t="shared" si="8"/>
        <v>550</v>
      </c>
      <c r="AE74" s="41">
        <f t="shared" si="9"/>
        <v>-1164.08</v>
      </c>
    </row>
    <row r="75" spans="1:31">
      <c r="A75" s="17" t="s">
        <v>142</v>
      </c>
      <c r="B75" s="7" t="s">
        <v>143</v>
      </c>
      <c r="C75" s="8" t="s">
        <v>144</v>
      </c>
      <c r="D75" s="16">
        <v>22</v>
      </c>
      <c r="E75" s="17" t="s">
        <v>20</v>
      </c>
      <c r="F75" s="34">
        <v>200</v>
      </c>
      <c r="G75" s="35">
        <f t="shared" si="0"/>
        <v>4400</v>
      </c>
      <c r="H75" s="34">
        <v>1200</v>
      </c>
      <c r="I75" s="35">
        <f t="shared" si="0"/>
        <v>26400</v>
      </c>
      <c r="J75" s="34">
        <v>221.8</v>
      </c>
      <c r="K75" s="35">
        <f t="shared" ref="K75:M75" si="250">J75*$D75</f>
        <v>4879.6000000000004</v>
      </c>
      <c r="L75" s="34">
        <v>300</v>
      </c>
      <c r="M75" s="35">
        <f t="shared" si="250"/>
        <v>6600</v>
      </c>
      <c r="N75" s="34">
        <v>338</v>
      </c>
      <c r="O75" s="35">
        <f t="shared" ref="O75:Q75" si="251">N75*$D75</f>
        <v>7436</v>
      </c>
      <c r="P75" s="34">
        <v>2700</v>
      </c>
      <c r="Q75" s="35">
        <f t="shared" si="251"/>
        <v>59400</v>
      </c>
      <c r="R75" s="34">
        <v>3420</v>
      </c>
      <c r="S75" s="35">
        <f t="shared" ref="S75:U75" si="252">R75*$D75</f>
        <v>75240</v>
      </c>
      <c r="T75" s="34">
        <v>220</v>
      </c>
      <c r="U75" s="35">
        <f t="shared" si="252"/>
        <v>4840</v>
      </c>
      <c r="V75" s="34">
        <v>100</v>
      </c>
      <c r="W75" s="35">
        <f t="shared" ref="W75:Y75" si="253">V75*$D75</f>
        <v>2200</v>
      </c>
      <c r="X75" s="34">
        <v>2765</v>
      </c>
      <c r="Y75" s="35">
        <f t="shared" si="253"/>
        <v>60830</v>
      </c>
      <c r="AA75" s="34">
        <f t="shared" si="5"/>
        <v>100</v>
      </c>
      <c r="AB75" s="34">
        <f t="shared" si="6"/>
        <v>3420</v>
      </c>
      <c r="AC75" s="42">
        <f t="shared" si="7"/>
        <v>1146.48</v>
      </c>
      <c r="AD75" s="42">
        <f t="shared" si="8"/>
        <v>200</v>
      </c>
      <c r="AE75" s="42">
        <f t="shared" si="9"/>
        <v>-946.48</v>
      </c>
    </row>
    <row r="76" spans="1:31">
      <c r="A76" s="11"/>
      <c r="B76" s="12"/>
      <c r="C76" s="13"/>
      <c r="D76" s="13"/>
      <c r="E76" s="14"/>
      <c r="F76" s="36" t="s">
        <v>147</v>
      </c>
      <c r="G76" s="37">
        <f>SUM(G12:G75)</f>
        <v>8676126.5</v>
      </c>
      <c r="H76" s="36"/>
      <c r="I76" s="37">
        <f>SUM(I12:I75)</f>
        <v>7580732.3500000006</v>
      </c>
      <c r="J76" s="36"/>
      <c r="K76" s="37">
        <f>SUM(K12:K75)</f>
        <v>8132037.1780000003</v>
      </c>
      <c r="L76" s="36"/>
      <c r="M76" s="37">
        <f>SUM(M12:M75)</f>
        <v>8182838.4000000004</v>
      </c>
      <c r="N76" s="36"/>
      <c r="O76" s="38">
        <f>SUM(O12:O75)</f>
        <v>8419397.1100000013</v>
      </c>
      <c r="P76" s="36"/>
      <c r="Q76" s="38">
        <f>SUM(Q12:Q75)</f>
        <v>8674999.9999999981</v>
      </c>
      <c r="R76" s="36"/>
      <c r="S76" s="38">
        <f>SUM(S12:S75)</f>
        <v>9531795.9000000004</v>
      </c>
      <c r="T76" s="36"/>
      <c r="U76" s="38">
        <f>SUM(U12:U75)</f>
        <v>9660208.2499999981</v>
      </c>
      <c r="V76" s="36"/>
      <c r="W76" s="38">
        <f>SUM(W12:W75)</f>
        <v>9687687</v>
      </c>
      <c r="X76" s="36"/>
      <c r="Y76" s="38">
        <f>SUM(Y12:Y75)</f>
        <v>10771365.6</v>
      </c>
    </row>
    <row r="77" spans="1:31">
      <c r="A77" s="2"/>
      <c r="B77" s="2"/>
      <c r="C77" s="2"/>
      <c r="D77" s="2"/>
      <c r="E77" s="2"/>
      <c r="F77" s="2"/>
      <c r="G77" s="2"/>
    </row>
  </sheetData>
  <mergeCells count="19">
    <mergeCell ref="AA8:AA9"/>
    <mergeCell ref="AB8:AB9"/>
    <mergeCell ref="AC8:AC9"/>
    <mergeCell ref="T8:U8"/>
    <mergeCell ref="B7:G7"/>
    <mergeCell ref="F8:G8"/>
    <mergeCell ref="H8:I8"/>
    <mergeCell ref="A2:AE2"/>
    <mergeCell ref="A4:AE4"/>
    <mergeCell ref="A5:AE5"/>
    <mergeCell ref="J8:K8"/>
    <mergeCell ref="L8:M8"/>
    <mergeCell ref="N8:O8"/>
    <mergeCell ref="P8:Q8"/>
    <mergeCell ref="R8:S8"/>
    <mergeCell ref="AD8:AD9"/>
    <mergeCell ref="AE8:AE9"/>
    <mergeCell ref="V8:W8"/>
    <mergeCell ref="X8:Y8"/>
  </mergeCells>
  <phoneticPr fontId="3" type="noConversion"/>
  <printOptions horizontalCentered="1"/>
  <pageMargins left="0.7" right="0.7" top="0.75" bottom="0.75" header="0.3" footer="0.3"/>
  <pageSetup paperSize="17" scale="88" fitToWidth="4" orientation="portrait" r:id="rId1"/>
  <headerFooter>
    <oddFooter>&amp;L&amp;6&amp;Z&amp;F&amp;R&amp;P of &amp;N</oddFooter>
  </headerFooter>
  <colBreaks count="1" manualBreakCount="1">
    <brk id="9" max="7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AMEC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lawrence.hansen</dc:creator>
  <cp:lastModifiedBy>Brett Howey</cp:lastModifiedBy>
  <cp:lastPrinted>2011-03-17T20:09:23Z</cp:lastPrinted>
  <dcterms:created xsi:type="dcterms:W3CDTF">2005-03-31T14:56:22Z</dcterms:created>
  <dcterms:modified xsi:type="dcterms:W3CDTF">2011-03-18T14:16:55Z</dcterms:modified>
</cp:coreProperties>
</file>